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1520" windowHeight="8445" tabRatio="854"/>
  </bookViews>
  <sheets>
    <sheet name="記入例" sheetId="20" r:id="rId1"/>
    <sheet name="基礎DATA" sheetId="19" r:id="rId2"/>
    <sheet name="DATA" sheetId="4" r:id="rId3"/>
    <sheet name="種目コード" sheetId="16" r:id="rId4"/>
    <sheet name="記録会一覧票（男）" sheetId="1" r:id="rId5"/>
    <sheet name="記録会一覧票（女）" sheetId="2" r:id="rId6"/>
    <sheet name="個票" sheetId="3" r:id="rId7"/>
    <sheet name="リレー四種個票１（通信・総体）" sheetId="5" r:id="rId8"/>
    <sheet name="県一覧票（男）" sheetId="11" r:id="rId9"/>
    <sheet name="県一覧票 (女)" sheetId="13" r:id="rId10"/>
    <sheet name="総体個票" sheetId="12" r:id="rId11"/>
  </sheets>
  <externalReferences>
    <externalReference r:id="rId12"/>
  </externalReferences>
  <definedNames>
    <definedName name="_xlnm.Print_Area" localSheetId="2">DATA!$A$1:$Q$74</definedName>
    <definedName name="_xlnm.Print_Area" localSheetId="7">'リレー四種個票１（通信・総体）'!$B$1:$W$18</definedName>
    <definedName name="_xlnm.Print_Area" localSheetId="1">基礎DATA!$A$11:$O$101</definedName>
    <definedName name="_xlnm.Print_Area" localSheetId="0">記入例!$A$11:$O$101</definedName>
    <definedName name="_xlnm.Print_Area" localSheetId="4">'記録会一覧票（男）'!$A$1:$I$40</definedName>
    <definedName name="_xlnm.Print_Area" localSheetId="9">'県一覧票 (女)'!$A$1:$I$44</definedName>
    <definedName name="_xlnm.Print_Area" localSheetId="8">'県一覧票（男）'!$A$1:$I$44</definedName>
    <definedName name="_xlnm.Print_Area" localSheetId="6">個票!$A$1:$I$302</definedName>
    <definedName name="_xlnm.Print_Area" localSheetId="3">種目コード!$A$1:$C$42</definedName>
    <definedName name="_xlnm.Print_Area" localSheetId="10">総体個票!$B$1:$S$179</definedName>
    <definedName name="種別">[1]種目コード!$K$1:$K$4</definedName>
  </definedNames>
  <calcPr calcId="145621"/>
</workbook>
</file>

<file path=xl/calcChain.xml><?xml version="1.0" encoding="utf-8"?>
<calcChain xmlns="http://schemas.openxmlformats.org/spreadsheetml/2006/main">
  <c r="O34" i="4" l="1"/>
  <c r="O35" i="4"/>
  <c r="O36" i="4"/>
  <c r="O37" i="4"/>
  <c r="O38" i="4"/>
  <c r="O70" i="4"/>
  <c r="O71" i="4"/>
  <c r="O72" i="4"/>
  <c r="O73" i="4"/>
  <c r="O74" i="4"/>
  <c r="B39" i="4"/>
  <c r="G33" i="4"/>
  <c r="O33" i="4" s="1"/>
  <c r="G34" i="4"/>
  <c r="G35" i="4"/>
  <c r="G36" i="4"/>
  <c r="G37" i="4"/>
  <c r="G38" i="4"/>
  <c r="B33" i="4"/>
  <c r="C33" i="4"/>
  <c r="D33" i="4"/>
  <c r="B34" i="4"/>
  <c r="C34" i="4"/>
  <c r="D34" i="4"/>
  <c r="B35" i="4"/>
  <c r="C35" i="4"/>
  <c r="D35" i="4"/>
  <c r="B36" i="4"/>
  <c r="C36" i="4"/>
  <c r="D36" i="4"/>
  <c r="B37" i="4"/>
  <c r="C37" i="4"/>
  <c r="D37" i="4"/>
  <c r="B38" i="4"/>
  <c r="C38" i="4"/>
  <c r="D38" i="4"/>
  <c r="E33" i="4"/>
  <c r="E69" i="4"/>
  <c r="G69" i="4"/>
  <c r="O69" i="4" s="1"/>
  <c r="G70" i="4"/>
  <c r="G71" i="4"/>
  <c r="G72" i="4"/>
  <c r="G73" i="4"/>
  <c r="G74" i="4"/>
  <c r="B69" i="4"/>
  <c r="C69" i="4"/>
  <c r="D69" i="4"/>
  <c r="B70" i="4"/>
  <c r="C70" i="4"/>
  <c r="D70" i="4"/>
  <c r="B71" i="4"/>
  <c r="C71" i="4"/>
  <c r="D71" i="4"/>
  <c r="B72" i="4"/>
  <c r="C72" i="4"/>
  <c r="D72" i="4"/>
  <c r="B73" i="4"/>
  <c r="C73" i="4"/>
  <c r="D73" i="4"/>
  <c r="B74" i="4"/>
  <c r="C74" i="4"/>
  <c r="D74" i="4"/>
  <c r="B40" i="4"/>
  <c r="C40" i="4"/>
  <c r="D40" i="4"/>
  <c r="E40" i="4"/>
  <c r="G40" i="4"/>
  <c r="O40" i="4" s="1"/>
  <c r="I40" i="4"/>
  <c r="J40" i="4"/>
  <c r="K40" i="4"/>
  <c r="L40" i="4"/>
  <c r="M40" i="4"/>
  <c r="B41" i="4"/>
  <c r="C41" i="4"/>
  <c r="D41" i="4"/>
  <c r="E41" i="4"/>
  <c r="G41" i="4"/>
  <c r="O41" i="4" s="1"/>
  <c r="I41" i="4"/>
  <c r="J41" i="4"/>
  <c r="K41" i="4"/>
  <c r="L41" i="4"/>
  <c r="M41" i="4"/>
  <c r="B42" i="4"/>
  <c r="C42" i="4"/>
  <c r="D42" i="4"/>
  <c r="E42" i="4"/>
  <c r="G42" i="4"/>
  <c r="O42" i="4" s="1"/>
  <c r="I42" i="4"/>
  <c r="J42" i="4"/>
  <c r="K42" i="4"/>
  <c r="L42" i="4"/>
  <c r="M42" i="4"/>
  <c r="B43" i="4"/>
  <c r="C43" i="4"/>
  <c r="D43" i="4"/>
  <c r="E43" i="4"/>
  <c r="G43" i="4"/>
  <c r="O43" i="4" s="1"/>
  <c r="I43" i="4"/>
  <c r="J43" i="4"/>
  <c r="K43" i="4"/>
  <c r="L43" i="4"/>
  <c r="M43" i="4"/>
  <c r="B44" i="4"/>
  <c r="C44" i="4"/>
  <c r="D44" i="4"/>
  <c r="E44" i="4"/>
  <c r="G44" i="4"/>
  <c r="O44" i="4" s="1"/>
  <c r="I44" i="4"/>
  <c r="J44" i="4"/>
  <c r="K44" i="4"/>
  <c r="L44" i="4"/>
  <c r="M44" i="4"/>
  <c r="B45" i="4"/>
  <c r="C45" i="4"/>
  <c r="D45" i="4"/>
  <c r="E45" i="4"/>
  <c r="G45" i="4"/>
  <c r="O45" i="4" s="1"/>
  <c r="I45" i="4"/>
  <c r="J45" i="4"/>
  <c r="K45" i="4"/>
  <c r="L45" i="4"/>
  <c r="M45" i="4"/>
  <c r="B46" i="4"/>
  <c r="C46" i="4"/>
  <c r="D46" i="4"/>
  <c r="E46" i="4"/>
  <c r="G46" i="4"/>
  <c r="O46" i="4" s="1"/>
  <c r="I46" i="4"/>
  <c r="J46" i="4"/>
  <c r="K46" i="4"/>
  <c r="L46" i="4"/>
  <c r="M46" i="4"/>
  <c r="B47" i="4"/>
  <c r="C47" i="4"/>
  <c r="D47" i="4"/>
  <c r="E47" i="4"/>
  <c r="G47" i="4"/>
  <c r="O47" i="4" s="1"/>
  <c r="I47" i="4"/>
  <c r="J47" i="4"/>
  <c r="K47" i="4"/>
  <c r="L47" i="4"/>
  <c r="M47" i="4"/>
  <c r="B48" i="4"/>
  <c r="C48" i="4"/>
  <c r="D48" i="4"/>
  <c r="E48" i="4"/>
  <c r="G48" i="4"/>
  <c r="O48" i="4" s="1"/>
  <c r="I48" i="4"/>
  <c r="J48" i="4"/>
  <c r="K48" i="4"/>
  <c r="L48" i="4"/>
  <c r="M48" i="4"/>
  <c r="B49" i="4"/>
  <c r="C49" i="4"/>
  <c r="D49" i="4"/>
  <c r="E49" i="4"/>
  <c r="G49" i="4"/>
  <c r="O49" i="4" s="1"/>
  <c r="I49" i="4"/>
  <c r="J49" i="4"/>
  <c r="K49" i="4"/>
  <c r="L49" i="4"/>
  <c r="M49" i="4"/>
  <c r="B50" i="4"/>
  <c r="C50" i="4"/>
  <c r="D50" i="4"/>
  <c r="E50" i="4"/>
  <c r="G50" i="4"/>
  <c r="O50" i="4" s="1"/>
  <c r="I50" i="4"/>
  <c r="J50" i="4"/>
  <c r="K50" i="4"/>
  <c r="L50" i="4"/>
  <c r="M50" i="4"/>
  <c r="B51" i="4"/>
  <c r="C51" i="4"/>
  <c r="D51" i="4"/>
  <c r="E51" i="4"/>
  <c r="G51" i="4"/>
  <c r="O51" i="4" s="1"/>
  <c r="I51" i="4"/>
  <c r="J51" i="4"/>
  <c r="K51" i="4"/>
  <c r="L51" i="4"/>
  <c r="M51" i="4"/>
  <c r="B52" i="4"/>
  <c r="C52" i="4"/>
  <c r="D52" i="4"/>
  <c r="E52" i="4"/>
  <c r="G52" i="4"/>
  <c r="O52" i="4" s="1"/>
  <c r="I52" i="4"/>
  <c r="J52" i="4"/>
  <c r="K52" i="4"/>
  <c r="L52" i="4"/>
  <c r="M52" i="4"/>
  <c r="B53" i="4"/>
  <c r="C53" i="4"/>
  <c r="D53" i="4"/>
  <c r="E53" i="4"/>
  <c r="G53" i="4"/>
  <c r="O53" i="4" s="1"/>
  <c r="I53" i="4"/>
  <c r="J53" i="4"/>
  <c r="K53" i="4"/>
  <c r="L53" i="4"/>
  <c r="M53" i="4"/>
  <c r="B54" i="4"/>
  <c r="C54" i="4"/>
  <c r="D54" i="4"/>
  <c r="E54" i="4"/>
  <c r="G54" i="4"/>
  <c r="O54" i="4" s="1"/>
  <c r="I54" i="4"/>
  <c r="J54" i="4"/>
  <c r="K54" i="4"/>
  <c r="L54" i="4"/>
  <c r="M54" i="4"/>
  <c r="B55" i="4"/>
  <c r="C55" i="4"/>
  <c r="D55" i="4"/>
  <c r="E55" i="4"/>
  <c r="G55" i="4"/>
  <c r="O55" i="4" s="1"/>
  <c r="I55" i="4"/>
  <c r="J55" i="4"/>
  <c r="K55" i="4"/>
  <c r="L55" i="4"/>
  <c r="M55" i="4"/>
  <c r="B56" i="4"/>
  <c r="C56" i="4"/>
  <c r="D56" i="4"/>
  <c r="E56" i="4"/>
  <c r="G56" i="4"/>
  <c r="O56" i="4" s="1"/>
  <c r="I56" i="4"/>
  <c r="J56" i="4"/>
  <c r="K56" i="4"/>
  <c r="L56" i="4"/>
  <c r="M56" i="4"/>
  <c r="B57" i="4"/>
  <c r="C57" i="4"/>
  <c r="D57" i="4"/>
  <c r="E57" i="4"/>
  <c r="G57" i="4"/>
  <c r="O57" i="4" s="1"/>
  <c r="I57" i="4"/>
  <c r="J57" i="4"/>
  <c r="K57" i="4"/>
  <c r="L57" i="4"/>
  <c r="M57" i="4"/>
  <c r="B58" i="4"/>
  <c r="C58" i="4"/>
  <c r="D58" i="4"/>
  <c r="E58" i="4"/>
  <c r="G58" i="4"/>
  <c r="O58" i="4" s="1"/>
  <c r="I58" i="4"/>
  <c r="J58" i="4"/>
  <c r="K58" i="4"/>
  <c r="L58" i="4"/>
  <c r="M58" i="4"/>
  <c r="B59" i="4"/>
  <c r="C59" i="4"/>
  <c r="D59" i="4"/>
  <c r="E59" i="4"/>
  <c r="G59" i="4"/>
  <c r="O59" i="4" s="1"/>
  <c r="I59" i="4"/>
  <c r="J59" i="4"/>
  <c r="K59" i="4"/>
  <c r="L59" i="4"/>
  <c r="M59" i="4"/>
  <c r="B60" i="4"/>
  <c r="C60" i="4"/>
  <c r="D60" i="4"/>
  <c r="E60" i="4"/>
  <c r="G60" i="4"/>
  <c r="O60" i="4" s="1"/>
  <c r="I60" i="4"/>
  <c r="J60" i="4"/>
  <c r="K60" i="4"/>
  <c r="L60" i="4"/>
  <c r="M60" i="4"/>
  <c r="B61" i="4"/>
  <c r="C61" i="4"/>
  <c r="D61" i="4"/>
  <c r="E61" i="4"/>
  <c r="G61" i="4"/>
  <c r="O61" i="4" s="1"/>
  <c r="I61" i="4"/>
  <c r="J61" i="4"/>
  <c r="K61" i="4"/>
  <c r="L61" i="4"/>
  <c r="M61" i="4"/>
  <c r="B62" i="4"/>
  <c r="C62" i="4"/>
  <c r="D62" i="4"/>
  <c r="E62" i="4"/>
  <c r="G62" i="4"/>
  <c r="O62" i="4" s="1"/>
  <c r="I62" i="4"/>
  <c r="J62" i="4"/>
  <c r="K62" i="4"/>
  <c r="L62" i="4"/>
  <c r="M62" i="4"/>
  <c r="B63" i="4"/>
  <c r="C63" i="4"/>
  <c r="D63" i="4"/>
  <c r="E63" i="4"/>
  <c r="G63" i="4"/>
  <c r="O63" i="4" s="1"/>
  <c r="I63" i="4"/>
  <c r="J63" i="4"/>
  <c r="K63" i="4"/>
  <c r="L63" i="4"/>
  <c r="M63" i="4"/>
  <c r="B64" i="4"/>
  <c r="C64" i="4"/>
  <c r="D64" i="4"/>
  <c r="E64" i="4"/>
  <c r="G64" i="4"/>
  <c r="O64" i="4" s="1"/>
  <c r="I64" i="4"/>
  <c r="J64" i="4"/>
  <c r="K64" i="4"/>
  <c r="L64" i="4"/>
  <c r="M64" i="4"/>
  <c r="B65" i="4"/>
  <c r="C65" i="4"/>
  <c r="D65" i="4"/>
  <c r="E65" i="4"/>
  <c r="G65" i="4"/>
  <c r="O65" i="4" s="1"/>
  <c r="I65" i="4"/>
  <c r="J65" i="4"/>
  <c r="K65" i="4"/>
  <c r="L65" i="4"/>
  <c r="M65" i="4"/>
  <c r="B66" i="4"/>
  <c r="C66" i="4"/>
  <c r="D66" i="4"/>
  <c r="E66" i="4"/>
  <c r="G66" i="4"/>
  <c r="O66" i="4" s="1"/>
  <c r="I66" i="4"/>
  <c r="J66" i="4"/>
  <c r="K66" i="4"/>
  <c r="L66" i="4"/>
  <c r="M66" i="4"/>
  <c r="B67" i="4"/>
  <c r="C67" i="4"/>
  <c r="D67" i="4"/>
  <c r="E67" i="4"/>
  <c r="G67" i="4"/>
  <c r="O67" i="4" s="1"/>
  <c r="I67" i="4"/>
  <c r="J67" i="4"/>
  <c r="K67" i="4"/>
  <c r="L67" i="4"/>
  <c r="M67" i="4"/>
  <c r="B68" i="4"/>
  <c r="C68" i="4"/>
  <c r="D68" i="4"/>
  <c r="E68" i="4"/>
  <c r="G68" i="4"/>
  <c r="O68" i="4" s="1"/>
  <c r="I68" i="4"/>
  <c r="J68" i="4"/>
  <c r="K68" i="4"/>
  <c r="L68" i="4"/>
  <c r="M68" i="4"/>
  <c r="M39" i="4"/>
  <c r="L39" i="4"/>
  <c r="K39" i="4"/>
  <c r="J39" i="4"/>
  <c r="I39" i="4"/>
  <c r="G39" i="4"/>
  <c r="O39" i="4" s="1"/>
  <c r="E39" i="4"/>
  <c r="D39" i="4"/>
  <c r="C39" i="4"/>
  <c r="B14" i="4"/>
  <c r="C14" i="4"/>
  <c r="D14" i="4"/>
  <c r="E14" i="4"/>
  <c r="G14" i="4"/>
  <c r="O14" i="4" s="1"/>
  <c r="B15" i="4"/>
  <c r="C15" i="4"/>
  <c r="D15" i="4"/>
  <c r="E15" i="4"/>
  <c r="G15" i="4"/>
  <c r="O15" i="4" s="1"/>
  <c r="B16" i="4"/>
  <c r="C16" i="4"/>
  <c r="D16" i="4"/>
  <c r="E16" i="4"/>
  <c r="G16" i="4"/>
  <c r="O16" i="4" s="1"/>
  <c r="B17" i="4"/>
  <c r="C17" i="4"/>
  <c r="D17" i="4"/>
  <c r="E17" i="4"/>
  <c r="G17" i="4"/>
  <c r="O17" i="4" s="1"/>
  <c r="B18" i="4"/>
  <c r="C18" i="4"/>
  <c r="D18" i="4"/>
  <c r="E18" i="4"/>
  <c r="G18" i="4"/>
  <c r="O18" i="4" s="1"/>
  <c r="B19" i="4"/>
  <c r="C19" i="4"/>
  <c r="D19" i="4"/>
  <c r="E19" i="4"/>
  <c r="G19" i="4"/>
  <c r="O19" i="4" s="1"/>
  <c r="B20" i="4"/>
  <c r="C20" i="4"/>
  <c r="D20" i="4"/>
  <c r="E20" i="4"/>
  <c r="G20" i="4"/>
  <c r="O20" i="4" s="1"/>
  <c r="B21" i="4"/>
  <c r="C21" i="4"/>
  <c r="D21" i="4"/>
  <c r="E21" i="4"/>
  <c r="G21" i="4"/>
  <c r="O21" i="4" s="1"/>
  <c r="B22" i="4"/>
  <c r="C22" i="4"/>
  <c r="D22" i="4"/>
  <c r="E22" i="4"/>
  <c r="G22" i="4"/>
  <c r="O22" i="4" s="1"/>
  <c r="B23" i="4"/>
  <c r="C23" i="4"/>
  <c r="D23" i="4"/>
  <c r="E23" i="4"/>
  <c r="G23" i="4"/>
  <c r="O23" i="4" s="1"/>
  <c r="B24" i="4"/>
  <c r="C24" i="4"/>
  <c r="D24" i="4"/>
  <c r="E24" i="4"/>
  <c r="G24" i="4"/>
  <c r="O24" i="4" s="1"/>
  <c r="B25" i="4"/>
  <c r="C25" i="4"/>
  <c r="D25" i="4"/>
  <c r="E25" i="4"/>
  <c r="G25" i="4"/>
  <c r="O25" i="4" s="1"/>
  <c r="B26" i="4"/>
  <c r="C26" i="4"/>
  <c r="D26" i="4"/>
  <c r="E26" i="4"/>
  <c r="G26" i="4"/>
  <c r="O26" i="4" s="1"/>
  <c r="B27" i="4"/>
  <c r="C27" i="4"/>
  <c r="D27" i="4"/>
  <c r="E27" i="4"/>
  <c r="G27" i="4"/>
  <c r="O27" i="4" s="1"/>
  <c r="B28" i="4"/>
  <c r="C28" i="4"/>
  <c r="D28" i="4"/>
  <c r="E28" i="4"/>
  <c r="G28" i="4"/>
  <c r="O28" i="4" s="1"/>
  <c r="B29" i="4"/>
  <c r="C29" i="4"/>
  <c r="D29" i="4"/>
  <c r="E29" i="4"/>
  <c r="G29" i="4"/>
  <c r="O29" i="4" s="1"/>
  <c r="B30" i="4"/>
  <c r="C30" i="4"/>
  <c r="D30" i="4"/>
  <c r="E30" i="4"/>
  <c r="G30" i="4"/>
  <c r="O30" i="4" s="1"/>
  <c r="B31" i="4"/>
  <c r="C31" i="4"/>
  <c r="D31" i="4"/>
  <c r="E31" i="4"/>
  <c r="G31" i="4"/>
  <c r="O31" i="4" s="1"/>
  <c r="B32" i="4"/>
  <c r="C32" i="4"/>
  <c r="D32" i="4"/>
  <c r="E32" i="4"/>
  <c r="G32" i="4"/>
  <c r="O32" i="4" s="1"/>
  <c r="B3" i="4"/>
  <c r="C3" i="4"/>
  <c r="D3" i="4"/>
  <c r="E3" i="4"/>
  <c r="G3" i="4"/>
  <c r="O3" i="4" s="1"/>
  <c r="B4" i="4"/>
  <c r="C4" i="4"/>
  <c r="D4" i="4"/>
  <c r="E4" i="4"/>
  <c r="G4" i="4"/>
  <c r="O4" i="4" s="1"/>
  <c r="B5" i="4"/>
  <c r="C5" i="4"/>
  <c r="D5" i="4"/>
  <c r="E5" i="4"/>
  <c r="G5" i="4"/>
  <c r="O5" i="4" s="1"/>
  <c r="B6" i="4"/>
  <c r="C6" i="4"/>
  <c r="D6" i="4"/>
  <c r="E6" i="4"/>
  <c r="G6" i="4"/>
  <c r="O6" i="4" s="1"/>
  <c r="B7" i="4"/>
  <c r="C7" i="4"/>
  <c r="D7" i="4"/>
  <c r="E7" i="4"/>
  <c r="G7" i="4"/>
  <c r="O7" i="4" s="1"/>
  <c r="B8" i="4"/>
  <c r="C8" i="4"/>
  <c r="D8" i="4"/>
  <c r="E8" i="4"/>
  <c r="G8" i="4"/>
  <c r="O8" i="4" s="1"/>
  <c r="B9" i="4"/>
  <c r="C9" i="4"/>
  <c r="D9" i="4"/>
  <c r="E9" i="4"/>
  <c r="G9" i="4"/>
  <c r="O9" i="4" s="1"/>
  <c r="B10" i="4"/>
  <c r="C10" i="4"/>
  <c r="D10" i="4"/>
  <c r="E10" i="4"/>
  <c r="G10" i="4"/>
  <c r="O10" i="4" s="1"/>
  <c r="B11" i="4"/>
  <c r="C11" i="4"/>
  <c r="D11" i="4"/>
  <c r="E11" i="4"/>
  <c r="G11" i="4"/>
  <c r="O11" i="4" s="1"/>
  <c r="B12" i="4"/>
  <c r="C12" i="4"/>
  <c r="D12" i="4"/>
  <c r="E12" i="4"/>
  <c r="G12" i="4"/>
  <c r="O12" i="4" s="1"/>
  <c r="J14" i="4"/>
  <c r="K14" i="4"/>
  <c r="L14" i="4"/>
  <c r="M14" i="4"/>
  <c r="J15" i="4"/>
  <c r="K15" i="4"/>
  <c r="L15" i="4"/>
  <c r="M15" i="4"/>
  <c r="J16" i="4"/>
  <c r="K16" i="4"/>
  <c r="L16" i="4"/>
  <c r="M16" i="4"/>
  <c r="J17" i="4"/>
  <c r="K17" i="4"/>
  <c r="L17" i="4"/>
  <c r="M17" i="4"/>
  <c r="J18" i="4"/>
  <c r="K18" i="4"/>
  <c r="L18" i="4"/>
  <c r="M18" i="4"/>
  <c r="J19" i="4"/>
  <c r="K19" i="4"/>
  <c r="L19" i="4"/>
  <c r="M19" i="4"/>
  <c r="J20" i="4"/>
  <c r="K20" i="4"/>
  <c r="L20" i="4"/>
  <c r="M20"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 i="4"/>
  <c r="K3" i="4"/>
  <c r="L3" i="4"/>
  <c r="M3" i="4"/>
  <c r="J4" i="4"/>
  <c r="K4" i="4"/>
  <c r="L4" i="4"/>
  <c r="M4" i="4"/>
  <c r="J5" i="4"/>
  <c r="K5" i="4"/>
  <c r="L5" i="4"/>
  <c r="M5" i="4"/>
  <c r="J6" i="4"/>
  <c r="K6" i="4"/>
  <c r="L6" i="4"/>
  <c r="M6" i="4"/>
  <c r="J7" i="4"/>
  <c r="K7" i="4"/>
  <c r="L7" i="4"/>
  <c r="M7" i="4"/>
  <c r="J8" i="4"/>
  <c r="K8" i="4"/>
  <c r="L8" i="4"/>
  <c r="M8" i="4"/>
  <c r="J9" i="4"/>
  <c r="K9" i="4"/>
  <c r="L9" i="4"/>
  <c r="M9" i="4"/>
  <c r="J10" i="4"/>
  <c r="K10" i="4"/>
  <c r="L10" i="4"/>
  <c r="M10" i="4"/>
  <c r="J11" i="4"/>
  <c r="K11" i="4"/>
  <c r="L11" i="4"/>
  <c r="M11" i="4"/>
  <c r="J12" i="4"/>
  <c r="K12" i="4"/>
  <c r="L12" i="4"/>
  <c r="M12" i="4"/>
  <c r="M13" i="4"/>
  <c r="L13" i="4"/>
  <c r="K13" i="4"/>
  <c r="J13" i="4"/>
  <c r="G13" i="4"/>
  <c r="O13" i="4" s="1"/>
  <c r="D13" i="4"/>
  <c r="C13" i="4"/>
  <c r="B13" i="4"/>
  <c r="O2" i="4" l="1"/>
  <c r="I14" i="19"/>
  <c r="F14" i="19"/>
  <c r="E14" i="19"/>
  <c r="I13" i="19"/>
  <c r="F13" i="19"/>
  <c r="E13" i="19"/>
  <c r="I6" i="4" l="1"/>
  <c r="M8" i="12" s="1"/>
  <c r="F28" i="11"/>
  <c r="G28" i="11"/>
  <c r="N74" i="4"/>
  <c r="U15" i="5"/>
  <c r="U14" i="5"/>
  <c r="O16" i="5"/>
  <c r="O15" i="5"/>
  <c r="O14" i="5"/>
  <c r="C178" i="12"/>
  <c r="N66" i="4"/>
  <c r="H290" i="3" s="1"/>
  <c r="C172" i="12"/>
  <c r="G35" i="2"/>
  <c r="N63" i="4"/>
  <c r="H274" i="3" s="1"/>
  <c r="M160" i="12"/>
  <c r="C160" i="12"/>
  <c r="C154" i="12"/>
  <c r="N58" i="4"/>
  <c r="H249" i="3" s="1"/>
  <c r="C148" i="12"/>
  <c r="N56" i="4"/>
  <c r="H239" i="3" s="1"/>
  <c r="G25" i="2"/>
  <c r="M130" i="12"/>
  <c r="C130" i="12"/>
  <c r="D27" i="13"/>
  <c r="N46" i="4"/>
  <c r="H189" i="3" s="1"/>
  <c r="D21" i="13"/>
  <c r="C106" i="12"/>
  <c r="N42" i="4"/>
  <c r="H169" i="3" s="1"/>
  <c r="C100" i="12"/>
  <c r="C94" i="12"/>
  <c r="U8" i="5"/>
  <c r="N37" i="4"/>
  <c r="U6" i="5"/>
  <c r="N35" i="4"/>
  <c r="N34" i="4"/>
  <c r="N33" i="4"/>
  <c r="N32" i="4"/>
  <c r="H149" i="3" s="1"/>
  <c r="G37" i="1"/>
  <c r="N29" i="4"/>
  <c r="H134" i="3" s="1"/>
  <c r="M76" i="12"/>
  <c r="N27" i="4"/>
  <c r="H124" i="3" s="1"/>
  <c r="N26" i="4"/>
  <c r="H119" i="3" s="1"/>
  <c r="N25" i="4"/>
  <c r="H114" i="3" s="1"/>
  <c r="N22" i="4"/>
  <c r="H99" i="3" s="1"/>
  <c r="N21" i="4"/>
  <c r="H94" i="3" s="1"/>
  <c r="G27" i="1"/>
  <c r="C52" i="12"/>
  <c r="G25" i="1"/>
  <c r="C46" i="12"/>
  <c r="C40" i="12"/>
  <c r="N14" i="4"/>
  <c r="H59" i="3" s="1"/>
  <c r="C28" i="12"/>
  <c r="N10" i="4"/>
  <c r="H39" i="3" s="1"/>
  <c r="C22" i="12"/>
  <c r="C16" i="12"/>
  <c r="D19" i="11"/>
  <c r="G12" i="1"/>
  <c r="G10" i="1"/>
  <c r="D31" i="13"/>
  <c r="D29" i="13"/>
  <c r="D33" i="11"/>
  <c r="Q11" i="4"/>
  <c r="C9" i="11" s="1"/>
  <c r="N131" i="20"/>
  <c r="I131" i="20"/>
  <c r="F131" i="20"/>
  <c r="E131" i="20"/>
  <c r="N130" i="20"/>
  <c r="I130" i="20"/>
  <c r="F130" i="20"/>
  <c r="E130" i="20"/>
  <c r="N129" i="20"/>
  <c r="I129" i="20"/>
  <c r="F129" i="20"/>
  <c r="E129" i="20"/>
  <c r="N128" i="20"/>
  <c r="I128" i="20"/>
  <c r="F128" i="20"/>
  <c r="E128" i="20"/>
  <c r="N127" i="20"/>
  <c r="I127" i="20"/>
  <c r="F127" i="20"/>
  <c r="E127" i="20"/>
  <c r="N126" i="20"/>
  <c r="I126" i="20"/>
  <c r="F126" i="20"/>
  <c r="E126" i="20"/>
  <c r="N125" i="20"/>
  <c r="I125" i="20"/>
  <c r="F125" i="20"/>
  <c r="E125" i="20"/>
  <c r="N124" i="20"/>
  <c r="I124" i="20"/>
  <c r="F124" i="20"/>
  <c r="E124" i="20"/>
  <c r="N123" i="20"/>
  <c r="I123" i="20"/>
  <c r="F123" i="20"/>
  <c r="E123" i="20"/>
  <c r="N122" i="20"/>
  <c r="I122" i="20"/>
  <c r="F122" i="20"/>
  <c r="E122" i="20"/>
  <c r="N121" i="20"/>
  <c r="I121" i="20"/>
  <c r="F121" i="20"/>
  <c r="E121" i="20"/>
  <c r="N120" i="20"/>
  <c r="I120" i="20"/>
  <c r="F120" i="20"/>
  <c r="E120" i="20"/>
  <c r="N119" i="20"/>
  <c r="I119" i="20"/>
  <c r="F119" i="20"/>
  <c r="E119" i="20"/>
  <c r="N118" i="20"/>
  <c r="I118" i="20"/>
  <c r="F118" i="20"/>
  <c r="E118" i="20"/>
  <c r="N117" i="20"/>
  <c r="I117" i="20"/>
  <c r="F117" i="20"/>
  <c r="E117" i="20"/>
  <c r="N116" i="20"/>
  <c r="I116" i="20"/>
  <c r="F116" i="20"/>
  <c r="E116" i="20"/>
  <c r="N115" i="20"/>
  <c r="I115" i="20"/>
  <c r="F115" i="20"/>
  <c r="E115" i="20"/>
  <c r="N114" i="20"/>
  <c r="I114" i="20"/>
  <c r="F114" i="20"/>
  <c r="E114" i="20"/>
  <c r="N113" i="20"/>
  <c r="I113" i="20"/>
  <c r="F113" i="20"/>
  <c r="E113" i="20"/>
  <c r="N112" i="20"/>
  <c r="I112" i="20"/>
  <c r="F112" i="20"/>
  <c r="E112" i="20"/>
  <c r="N111" i="20"/>
  <c r="I111" i="20"/>
  <c r="F111" i="20"/>
  <c r="E111" i="20"/>
  <c r="N110" i="20"/>
  <c r="I110" i="20"/>
  <c r="F110" i="20"/>
  <c r="E110" i="20"/>
  <c r="N109" i="20"/>
  <c r="I109" i="20"/>
  <c r="F109" i="20"/>
  <c r="E109" i="20"/>
  <c r="N108" i="20"/>
  <c r="I108" i="20"/>
  <c r="F108" i="20"/>
  <c r="E108" i="20"/>
  <c r="N107" i="20"/>
  <c r="I107" i="20"/>
  <c r="F107" i="20"/>
  <c r="E107" i="20"/>
  <c r="N106" i="20"/>
  <c r="I106" i="20"/>
  <c r="F106" i="20"/>
  <c r="E106" i="20"/>
  <c r="N105" i="20"/>
  <c r="I105" i="20"/>
  <c r="F105" i="20"/>
  <c r="E105" i="20"/>
  <c r="N104" i="20"/>
  <c r="I104" i="20"/>
  <c r="F104" i="20"/>
  <c r="E104" i="20"/>
  <c r="N103" i="20"/>
  <c r="I103" i="20"/>
  <c r="F103" i="20"/>
  <c r="E103" i="20"/>
  <c r="N102" i="20"/>
  <c r="I102" i="20"/>
  <c r="F102" i="20"/>
  <c r="E102" i="20"/>
  <c r="N101" i="20"/>
  <c r="I101" i="20"/>
  <c r="F101" i="20"/>
  <c r="E101" i="20"/>
  <c r="N100" i="20"/>
  <c r="I100" i="20"/>
  <c r="F100" i="20"/>
  <c r="E100" i="20"/>
  <c r="N99" i="20"/>
  <c r="I99" i="20"/>
  <c r="F99" i="20"/>
  <c r="E99" i="20"/>
  <c r="N98" i="20"/>
  <c r="I98" i="20"/>
  <c r="F98" i="20"/>
  <c r="E98" i="20"/>
  <c r="N97" i="20"/>
  <c r="I97" i="20"/>
  <c r="F97" i="20"/>
  <c r="E97" i="20"/>
  <c r="N96" i="20"/>
  <c r="I96" i="20"/>
  <c r="F96" i="20"/>
  <c r="E96" i="20"/>
  <c r="N95" i="20"/>
  <c r="I95" i="20"/>
  <c r="F95" i="20"/>
  <c r="E95" i="20"/>
  <c r="N94" i="20"/>
  <c r="I94" i="20"/>
  <c r="F94" i="20"/>
  <c r="E94" i="20"/>
  <c r="N93" i="20"/>
  <c r="I93" i="20"/>
  <c r="F93" i="20"/>
  <c r="E93" i="20"/>
  <c r="N92" i="20"/>
  <c r="I92" i="20"/>
  <c r="F92" i="20"/>
  <c r="E92" i="20"/>
  <c r="N91" i="20"/>
  <c r="I91" i="20"/>
  <c r="F91" i="20"/>
  <c r="E91" i="20"/>
  <c r="N90" i="20"/>
  <c r="I90" i="20"/>
  <c r="F90" i="20"/>
  <c r="E90" i="20"/>
  <c r="N89" i="20"/>
  <c r="I89" i="20"/>
  <c r="F89" i="20"/>
  <c r="E89" i="20"/>
  <c r="N88" i="20"/>
  <c r="I88" i="20"/>
  <c r="F88" i="20"/>
  <c r="E88" i="20"/>
  <c r="N87" i="20"/>
  <c r="I87" i="20"/>
  <c r="F87" i="20"/>
  <c r="E87" i="20"/>
  <c r="N86" i="20"/>
  <c r="I86" i="20"/>
  <c r="F86" i="20"/>
  <c r="E86" i="20"/>
  <c r="N85" i="20"/>
  <c r="I85" i="20"/>
  <c r="F85" i="20"/>
  <c r="E85" i="20"/>
  <c r="N84" i="20"/>
  <c r="I84" i="20"/>
  <c r="F84" i="20"/>
  <c r="E84" i="20"/>
  <c r="N83" i="20"/>
  <c r="I83" i="20"/>
  <c r="F83" i="20"/>
  <c r="E83" i="20"/>
  <c r="N82" i="20"/>
  <c r="I82" i="20"/>
  <c r="F82" i="20"/>
  <c r="E82" i="20"/>
  <c r="N81" i="20"/>
  <c r="I81" i="20"/>
  <c r="F81" i="20"/>
  <c r="E81" i="20"/>
  <c r="N80" i="20"/>
  <c r="I80" i="20"/>
  <c r="F80" i="20"/>
  <c r="E80" i="20"/>
  <c r="N79" i="20"/>
  <c r="I79" i="20"/>
  <c r="F79" i="20"/>
  <c r="E79" i="20"/>
  <c r="N78" i="20"/>
  <c r="I78" i="20"/>
  <c r="F78" i="20"/>
  <c r="E78" i="20"/>
  <c r="N77" i="20"/>
  <c r="I77" i="20"/>
  <c r="F77" i="20"/>
  <c r="E77" i="20"/>
  <c r="N76" i="20"/>
  <c r="I76" i="20"/>
  <c r="F76" i="20"/>
  <c r="E76" i="20"/>
  <c r="N75" i="20"/>
  <c r="I75" i="20"/>
  <c r="F75" i="20"/>
  <c r="E75" i="20"/>
  <c r="N74" i="20"/>
  <c r="I74" i="20"/>
  <c r="F74" i="20"/>
  <c r="E74" i="20"/>
  <c r="N73" i="20"/>
  <c r="I73" i="20"/>
  <c r="F73" i="20"/>
  <c r="E73" i="20"/>
  <c r="N72" i="20"/>
  <c r="I72" i="20"/>
  <c r="F72" i="20"/>
  <c r="E72" i="20"/>
  <c r="N41" i="20"/>
  <c r="I41" i="20"/>
  <c r="F41" i="20"/>
  <c r="E41" i="20"/>
  <c r="N40" i="20"/>
  <c r="I40" i="20"/>
  <c r="F40" i="20"/>
  <c r="E40" i="20"/>
  <c r="N39" i="20"/>
  <c r="I39" i="20"/>
  <c r="F39" i="20"/>
  <c r="E39" i="20"/>
  <c r="N38" i="20"/>
  <c r="I38" i="20"/>
  <c r="F38" i="20"/>
  <c r="E38" i="20"/>
  <c r="N37" i="20"/>
  <c r="I37" i="20"/>
  <c r="F37" i="20"/>
  <c r="E37" i="20"/>
  <c r="N36" i="20"/>
  <c r="I36" i="20"/>
  <c r="F36" i="20"/>
  <c r="E36" i="20"/>
  <c r="N35" i="20"/>
  <c r="I35" i="20"/>
  <c r="F35" i="20"/>
  <c r="E35" i="20"/>
  <c r="N34" i="20"/>
  <c r="I34" i="20"/>
  <c r="F34" i="20"/>
  <c r="E34" i="20"/>
  <c r="N33" i="20"/>
  <c r="I33" i="20"/>
  <c r="F33" i="20"/>
  <c r="E33" i="20"/>
  <c r="N32" i="20"/>
  <c r="I32" i="20"/>
  <c r="F32" i="20"/>
  <c r="E32" i="20"/>
  <c r="N31" i="20"/>
  <c r="I31" i="20"/>
  <c r="F31" i="20"/>
  <c r="E31" i="20"/>
  <c r="N30" i="20"/>
  <c r="I30" i="20"/>
  <c r="F30" i="20"/>
  <c r="E30" i="20"/>
  <c r="N29" i="20"/>
  <c r="I29" i="20"/>
  <c r="F29" i="20"/>
  <c r="E29" i="20"/>
  <c r="N28" i="20"/>
  <c r="I28" i="20"/>
  <c r="F28" i="20"/>
  <c r="E28" i="20"/>
  <c r="N27" i="20"/>
  <c r="I27" i="20"/>
  <c r="F27" i="20"/>
  <c r="E27" i="20"/>
  <c r="N26" i="20"/>
  <c r="I26" i="20"/>
  <c r="F26" i="20"/>
  <c r="E26" i="20"/>
  <c r="N25" i="20"/>
  <c r="I25" i="20"/>
  <c r="F25" i="20"/>
  <c r="E25" i="20"/>
  <c r="N24" i="20"/>
  <c r="I24" i="20"/>
  <c r="F24" i="20"/>
  <c r="E24" i="20"/>
  <c r="N23" i="20"/>
  <c r="I23" i="20"/>
  <c r="F23" i="20"/>
  <c r="E23" i="20"/>
  <c r="N22" i="20"/>
  <c r="I22" i="20"/>
  <c r="F22" i="20"/>
  <c r="E22" i="20"/>
  <c r="N21" i="20"/>
  <c r="I21" i="20"/>
  <c r="F21" i="20"/>
  <c r="E21" i="20"/>
  <c r="N20" i="20"/>
  <c r="I20" i="20"/>
  <c r="F20" i="20"/>
  <c r="E20" i="20"/>
  <c r="N19" i="20"/>
  <c r="I19" i="20"/>
  <c r="F19" i="20"/>
  <c r="E19" i="20"/>
  <c r="N18" i="20"/>
  <c r="I18" i="20"/>
  <c r="F18" i="20"/>
  <c r="E18" i="20"/>
  <c r="N17" i="20"/>
  <c r="I17" i="20"/>
  <c r="F17" i="20"/>
  <c r="E17" i="20"/>
  <c r="N16" i="20"/>
  <c r="I16" i="20"/>
  <c r="F16" i="20"/>
  <c r="E16" i="20"/>
  <c r="N15" i="20"/>
  <c r="I15" i="20"/>
  <c r="F15" i="20"/>
  <c r="E15" i="20"/>
  <c r="N14" i="20"/>
  <c r="I14" i="20"/>
  <c r="F14" i="20"/>
  <c r="E14" i="20"/>
  <c r="N13" i="20"/>
  <c r="I13" i="20"/>
  <c r="F13" i="20"/>
  <c r="E13" i="20"/>
  <c r="N12" i="20"/>
  <c r="I12" i="20"/>
  <c r="F12" i="20"/>
  <c r="E12" i="20"/>
  <c r="Q10" i="4"/>
  <c r="F37" i="13" s="1"/>
  <c r="Q9" i="4"/>
  <c r="I37" i="2" s="1"/>
  <c r="Q8" i="4"/>
  <c r="I36" i="2" s="1"/>
  <c r="Q7" i="4"/>
  <c r="C41" i="13" s="1"/>
  <c r="Q6" i="4"/>
  <c r="P5" i="4"/>
  <c r="E7" i="13" s="1"/>
  <c r="P3" i="4"/>
  <c r="F19" i="2" s="1"/>
  <c r="F40" i="3"/>
  <c r="T12" i="5"/>
  <c r="T10" i="5"/>
  <c r="H10" i="5"/>
  <c r="F28" i="13"/>
  <c r="G294" i="3"/>
  <c r="P173" i="12"/>
  <c r="F288" i="3"/>
  <c r="F173" i="12"/>
  <c r="S164" i="12"/>
  <c r="F278" i="3"/>
  <c r="P166" i="12"/>
  <c r="G273" i="3"/>
  <c r="F273" i="3"/>
  <c r="P160" i="12"/>
  <c r="F262" i="3"/>
  <c r="F258" i="3"/>
  <c r="I155" i="12"/>
  <c r="I152" i="12"/>
  <c r="F155" i="12"/>
  <c r="F154" i="12"/>
  <c r="S146" i="12"/>
  <c r="G243" i="3"/>
  <c r="F243" i="3"/>
  <c r="F35" i="3"/>
  <c r="F238" i="3"/>
  <c r="G233" i="3"/>
  <c r="G228" i="3"/>
  <c r="F228" i="3"/>
  <c r="I134" i="12"/>
  <c r="S131" i="12"/>
  <c r="G218" i="3"/>
  <c r="F217" i="3"/>
  <c r="I128" i="12"/>
  <c r="F213" i="3"/>
  <c r="S122" i="12"/>
  <c r="F27" i="13"/>
  <c r="G203" i="3"/>
  <c r="H26" i="13"/>
  <c r="F202" i="3"/>
  <c r="G198" i="3"/>
  <c r="P119" i="12"/>
  <c r="F25" i="13"/>
  <c r="I116" i="12"/>
  <c r="F193" i="3"/>
  <c r="F192" i="3"/>
  <c r="S110" i="12"/>
  <c r="F187" i="3"/>
  <c r="G183" i="3"/>
  <c r="F183" i="3"/>
  <c r="F182" i="3"/>
  <c r="G21" i="13"/>
  <c r="F21" i="13"/>
  <c r="G20" i="13"/>
  <c r="H20" i="13"/>
  <c r="F20" i="13"/>
  <c r="G168" i="3"/>
  <c r="F167" i="3"/>
  <c r="G18" i="13"/>
  <c r="H18" i="13"/>
  <c r="F162" i="3"/>
  <c r="S92" i="12"/>
  <c r="P95" i="12"/>
  <c r="P94" i="12"/>
  <c r="I92" i="12"/>
  <c r="F153" i="3"/>
  <c r="F152" i="3"/>
  <c r="H28" i="11"/>
  <c r="D35" i="2"/>
  <c r="G13" i="5"/>
  <c r="B33" i="13"/>
  <c r="D34" i="2"/>
  <c r="E13" i="5"/>
  <c r="Q15" i="5"/>
  <c r="D33" i="2"/>
  <c r="R14" i="5"/>
  <c r="B13" i="5"/>
  <c r="D32" i="2"/>
  <c r="C32" i="2"/>
  <c r="B30" i="13"/>
  <c r="D31" i="2"/>
  <c r="L15" i="5"/>
  <c r="B31" i="2"/>
  <c r="D30" i="2"/>
  <c r="C12" i="5"/>
  <c r="B28" i="13"/>
  <c r="C300" i="3"/>
  <c r="C295" i="3"/>
  <c r="F177" i="12"/>
  <c r="C290" i="3"/>
  <c r="C291" i="3"/>
  <c r="M171" i="12"/>
  <c r="C284" i="3"/>
  <c r="C171" i="12"/>
  <c r="C279" i="3"/>
  <c r="C274" i="3"/>
  <c r="C165" i="12"/>
  <c r="C269" i="3"/>
  <c r="C270" i="3"/>
  <c r="M159" i="12"/>
  <c r="C264" i="3"/>
  <c r="C159" i="12"/>
  <c r="C259" i="3"/>
  <c r="C254" i="3"/>
  <c r="F153" i="12"/>
  <c r="C249" i="3"/>
  <c r="P147" i="12"/>
  <c r="C244" i="3"/>
  <c r="C147" i="12"/>
  <c r="C239" i="3"/>
  <c r="C27" i="2"/>
  <c r="C234" i="3"/>
  <c r="B26" i="2"/>
  <c r="D25" i="2"/>
  <c r="C25" i="2"/>
  <c r="M135" i="12"/>
  <c r="C224" i="3"/>
  <c r="C223" i="3"/>
  <c r="D23" i="2"/>
  <c r="C214" i="3"/>
  <c r="C22" i="2"/>
  <c r="B22" i="2"/>
  <c r="C27" i="13"/>
  <c r="B21" i="2"/>
  <c r="C204" i="3"/>
  <c r="B20" i="2"/>
  <c r="C199" i="3"/>
  <c r="B25" i="13"/>
  <c r="C194" i="3"/>
  <c r="B24" i="13"/>
  <c r="C190" i="3"/>
  <c r="C16" i="2"/>
  <c r="C183" i="3"/>
  <c r="C179" i="3"/>
  <c r="C15" i="2"/>
  <c r="M105" i="12"/>
  <c r="C174" i="3"/>
  <c r="C175" i="3"/>
  <c r="B14" i="2"/>
  <c r="C170" i="3"/>
  <c r="B13" i="2"/>
  <c r="C164" i="3"/>
  <c r="C12" i="2"/>
  <c r="C163" i="3"/>
  <c r="C159" i="3"/>
  <c r="P93" i="12"/>
  <c r="C154" i="3"/>
  <c r="C155" i="3"/>
  <c r="B16" i="13"/>
  <c r="D37" i="1"/>
  <c r="R8" i="5"/>
  <c r="Q8" i="5"/>
  <c r="D36" i="1"/>
  <c r="Q7" i="5"/>
  <c r="D35" i="1"/>
  <c r="R6" i="5"/>
  <c r="B35" i="1"/>
  <c r="D34" i="1"/>
  <c r="K8" i="5"/>
  <c r="D33" i="1"/>
  <c r="C29" i="11"/>
  <c r="K7" i="5"/>
  <c r="D32" i="1"/>
  <c r="K6" i="5"/>
  <c r="F147" i="3"/>
  <c r="H143" i="3"/>
  <c r="I86" i="12"/>
  <c r="S83" i="12"/>
  <c r="I83" i="12"/>
  <c r="I80" i="12"/>
  <c r="F133" i="3"/>
  <c r="F132" i="3"/>
  <c r="S77" i="12"/>
  <c r="G128" i="3"/>
  <c r="F127" i="3"/>
  <c r="I77" i="12"/>
  <c r="F123" i="3"/>
  <c r="F76" i="12"/>
  <c r="S71" i="12"/>
  <c r="G118" i="3"/>
  <c r="F118" i="3"/>
  <c r="I71" i="12"/>
  <c r="G113" i="3"/>
  <c r="F112" i="3"/>
  <c r="S65" i="12"/>
  <c r="G108" i="3"/>
  <c r="P64" i="12"/>
  <c r="I65" i="12"/>
  <c r="F64" i="12"/>
  <c r="S59" i="12"/>
  <c r="S56" i="12"/>
  <c r="P59" i="12"/>
  <c r="P58" i="12"/>
  <c r="I56" i="12"/>
  <c r="F92" i="3"/>
  <c r="H88" i="3"/>
  <c r="P52" i="12"/>
  <c r="I53" i="12"/>
  <c r="F20" i="3"/>
  <c r="F53" i="12"/>
  <c r="F52" i="12"/>
  <c r="S47" i="12"/>
  <c r="S44" i="12"/>
  <c r="P46" i="12"/>
  <c r="H73" i="3"/>
  <c r="I44" i="12"/>
  <c r="F46" i="12"/>
  <c r="S41" i="12"/>
  <c r="G68" i="3"/>
  <c r="F68" i="3"/>
  <c r="F67" i="3"/>
  <c r="I41" i="12"/>
  <c r="G63" i="3"/>
  <c r="F40" i="12"/>
  <c r="S35" i="12"/>
  <c r="G58" i="3"/>
  <c r="P35" i="12"/>
  <c r="P34" i="12"/>
  <c r="I26" i="11"/>
  <c r="I32" i="12"/>
  <c r="F26" i="11"/>
  <c r="G25" i="11"/>
  <c r="F25" i="11"/>
  <c r="G24" i="11"/>
  <c r="F42" i="3"/>
  <c r="S23" i="12"/>
  <c r="G13" i="3"/>
  <c r="P22" i="12"/>
  <c r="I23" i="12"/>
  <c r="F33" i="3"/>
  <c r="F22" i="12"/>
  <c r="S17" i="12"/>
  <c r="G28" i="3"/>
  <c r="F28" i="3"/>
  <c r="F21" i="11"/>
  <c r="I20" i="11"/>
  <c r="G20" i="11"/>
  <c r="F22" i="3"/>
  <c r="S11" i="12"/>
  <c r="G18" i="3"/>
  <c r="F18" i="3"/>
  <c r="F19" i="11"/>
  <c r="H13" i="3"/>
  <c r="I8" i="12"/>
  <c r="F10" i="12"/>
  <c r="S5" i="12"/>
  <c r="P4" i="12"/>
  <c r="C149" i="3"/>
  <c r="C150" i="3"/>
  <c r="C144" i="3"/>
  <c r="C143" i="3"/>
  <c r="C139" i="3"/>
  <c r="P81" i="12"/>
  <c r="C138" i="3"/>
  <c r="C134" i="3"/>
  <c r="C81" i="12"/>
  <c r="C129" i="3"/>
  <c r="C124" i="3"/>
  <c r="C75" i="12"/>
  <c r="C119" i="3"/>
  <c r="C120" i="3"/>
  <c r="C114" i="3"/>
  <c r="F69" i="12"/>
  <c r="C113" i="3"/>
  <c r="C109" i="3"/>
  <c r="C31" i="1"/>
  <c r="B31" i="1"/>
  <c r="C104" i="3"/>
  <c r="F63" i="12"/>
  <c r="C63" i="12"/>
  <c r="D29" i="1"/>
  <c r="C100" i="3"/>
  <c r="M57" i="12"/>
  <c r="D28" i="1"/>
  <c r="F57" i="12"/>
  <c r="C57" i="12"/>
  <c r="D27" i="1"/>
  <c r="P51" i="12"/>
  <c r="B27" i="1"/>
  <c r="C84" i="3"/>
  <c r="F51" i="12"/>
  <c r="B26" i="1"/>
  <c r="D25" i="1"/>
  <c r="P45" i="12"/>
  <c r="C78" i="3"/>
  <c r="D24" i="1"/>
  <c r="C45" i="12"/>
  <c r="D23" i="1"/>
  <c r="P39" i="12"/>
  <c r="M39" i="12"/>
  <c r="D22" i="1"/>
  <c r="C65" i="3"/>
  <c r="C39" i="12"/>
  <c r="D21" i="1"/>
  <c r="P33" i="12"/>
  <c r="C58" i="3"/>
  <c r="C54" i="3"/>
  <c r="C33" i="12"/>
  <c r="C25" i="11"/>
  <c r="C48" i="3"/>
  <c r="D18" i="1"/>
  <c r="C24" i="11"/>
  <c r="C27" i="12"/>
  <c r="C23" i="11"/>
  <c r="B17" i="1"/>
  <c r="C34" i="3"/>
  <c r="C35" i="3"/>
  <c r="C33" i="3"/>
  <c r="D15" i="1"/>
  <c r="P15" i="12"/>
  <c r="M15" i="12"/>
  <c r="C24" i="3"/>
  <c r="C20" i="11"/>
  <c r="C15" i="12"/>
  <c r="D13" i="1"/>
  <c r="P9" i="12"/>
  <c r="M9" i="12"/>
  <c r="C14" i="3"/>
  <c r="C18" i="11"/>
  <c r="C13" i="3"/>
  <c r="C9" i="3"/>
  <c r="P3" i="12"/>
  <c r="M3" i="12"/>
  <c r="I5" i="12"/>
  <c r="G16" i="11"/>
  <c r="H16" i="11"/>
  <c r="D10" i="1"/>
  <c r="C10" i="1"/>
  <c r="C3" i="12"/>
  <c r="N131" i="19"/>
  <c r="I131" i="19"/>
  <c r="F131" i="19"/>
  <c r="E131" i="19"/>
  <c r="N130" i="19"/>
  <c r="I130" i="19"/>
  <c r="F130" i="19"/>
  <c r="E130" i="19"/>
  <c r="N129" i="19"/>
  <c r="I129" i="19"/>
  <c r="F129" i="19"/>
  <c r="E129" i="19"/>
  <c r="N128" i="19"/>
  <c r="I128" i="19"/>
  <c r="F128" i="19"/>
  <c r="E128" i="19"/>
  <c r="N127" i="19"/>
  <c r="I127" i="19"/>
  <c r="F127" i="19"/>
  <c r="E127" i="19"/>
  <c r="N126" i="19"/>
  <c r="I126" i="19"/>
  <c r="F126" i="19"/>
  <c r="E126" i="19"/>
  <c r="N125" i="19"/>
  <c r="I125" i="19"/>
  <c r="F125" i="19"/>
  <c r="E125" i="19"/>
  <c r="N124" i="19"/>
  <c r="I124" i="19"/>
  <c r="F124" i="19"/>
  <c r="E124" i="19"/>
  <c r="N123" i="19"/>
  <c r="I123" i="19"/>
  <c r="F123" i="19"/>
  <c r="E123" i="19"/>
  <c r="N122" i="19"/>
  <c r="I122" i="19"/>
  <c r="F122" i="19"/>
  <c r="E122" i="19"/>
  <c r="N121" i="19"/>
  <c r="I121" i="19"/>
  <c r="F121" i="19"/>
  <c r="E121" i="19"/>
  <c r="N120" i="19"/>
  <c r="I120" i="19"/>
  <c r="F120" i="19"/>
  <c r="E120" i="19"/>
  <c r="N119" i="19"/>
  <c r="I119" i="19"/>
  <c r="F119" i="19"/>
  <c r="E119" i="19"/>
  <c r="N118" i="19"/>
  <c r="I118" i="19"/>
  <c r="F118" i="19"/>
  <c r="E118" i="19"/>
  <c r="N117" i="19"/>
  <c r="I117" i="19"/>
  <c r="F117" i="19"/>
  <c r="E117" i="19"/>
  <c r="N116" i="19"/>
  <c r="I116" i="19"/>
  <c r="F116" i="19"/>
  <c r="E116" i="19"/>
  <c r="N115" i="19"/>
  <c r="I115" i="19"/>
  <c r="F115" i="19"/>
  <c r="E115" i="19"/>
  <c r="N114" i="19"/>
  <c r="I114" i="19"/>
  <c r="F114" i="19"/>
  <c r="E114" i="19"/>
  <c r="N113" i="19"/>
  <c r="I113" i="19"/>
  <c r="F113" i="19"/>
  <c r="E113" i="19"/>
  <c r="N112" i="19"/>
  <c r="I112" i="19"/>
  <c r="F112" i="19"/>
  <c r="E112" i="19"/>
  <c r="N111" i="19"/>
  <c r="I111" i="19"/>
  <c r="F111" i="19"/>
  <c r="E111" i="19"/>
  <c r="N110" i="19"/>
  <c r="I110" i="19"/>
  <c r="F110" i="19"/>
  <c r="E110" i="19"/>
  <c r="N109" i="19"/>
  <c r="I109" i="19"/>
  <c r="F109" i="19"/>
  <c r="E109" i="19"/>
  <c r="N108" i="19"/>
  <c r="I108" i="19"/>
  <c r="F108" i="19"/>
  <c r="E108" i="19"/>
  <c r="N107" i="19"/>
  <c r="I107" i="19"/>
  <c r="F107" i="19"/>
  <c r="E107" i="19"/>
  <c r="N106" i="19"/>
  <c r="I106" i="19"/>
  <c r="F106" i="19"/>
  <c r="E106" i="19"/>
  <c r="N105" i="19"/>
  <c r="I105" i="19"/>
  <c r="F105" i="19"/>
  <c r="E105" i="19"/>
  <c r="N104" i="19"/>
  <c r="I104" i="19"/>
  <c r="F104" i="19"/>
  <c r="E104" i="19"/>
  <c r="N103" i="19"/>
  <c r="I103" i="19"/>
  <c r="F103" i="19"/>
  <c r="E103" i="19"/>
  <c r="N102" i="19"/>
  <c r="I102" i="19"/>
  <c r="F102" i="19"/>
  <c r="E102" i="19"/>
  <c r="N101" i="19"/>
  <c r="I101" i="19"/>
  <c r="F101" i="19"/>
  <c r="E101" i="19"/>
  <c r="N100" i="19"/>
  <c r="I100" i="19"/>
  <c r="F100" i="19"/>
  <c r="E100" i="19"/>
  <c r="N99" i="19"/>
  <c r="I99" i="19"/>
  <c r="F99" i="19"/>
  <c r="E99" i="19"/>
  <c r="N98" i="19"/>
  <c r="I98" i="19"/>
  <c r="F98" i="19"/>
  <c r="E98" i="19"/>
  <c r="N97" i="19"/>
  <c r="I97" i="19"/>
  <c r="F97" i="19"/>
  <c r="E97" i="19"/>
  <c r="N96" i="19"/>
  <c r="I96" i="19"/>
  <c r="F96" i="19"/>
  <c r="E96" i="19"/>
  <c r="N95" i="19"/>
  <c r="I95" i="19"/>
  <c r="F95" i="19"/>
  <c r="E95" i="19"/>
  <c r="N94" i="19"/>
  <c r="I94" i="19"/>
  <c r="F94" i="19"/>
  <c r="E94" i="19"/>
  <c r="N93" i="19"/>
  <c r="I93" i="19"/>
  <c r="F93" i="19"/>
  <c r="E93" i="19"/>
  <c r="N92" i="19"/>
  <c r="I92" i="19"/>
  <c r="F92" i="19"/>
  <c r="E92" i="19"/>
  <c r="N91" i="19"/>
  <c r="I91" i="19"/>
  <c r="F91" i="19"/>
  <c r="E91" i="19"/>
  <c r="N90" i="19"/>
  <c r="I90" i="19"/>
  <c r="F90" i="19"/>
  <c r="E90" i="19"/>
  <c r="N89" i="19"/>
  <c r="I89" i="19"/>
  <c r="F89" i="19"/>
  <c r="E89" i="19"/>
  <c r="N88" i="19"/>
  <c r="I88" i="19"/>
  <c r="F88" i="19"/>
  <c r="E88" i="19"/>
  <c r="N87" i="19"/>
  <c r="I87" i="19"/>
  <c r="F87" i="19"/>
  <c r="E87" i="19"/>
  <c r="N86" i="19"/>
  <c r="I86" i="19"/>
  <c r="F86" i="19"/>
  <c r="E86" i="19"/>
  <c r="N85" i="19"/>
  <c r="I85" i="19"/>
  <c r="F85" i="19"/>
  <c r="E85" i="19"/>
  <c r="N84" i="19"/>
  <c r="I84" i="19"/>
  <c r="F84" i="19"/>
  <c r="E84" i="19"/>
  <c r="N83" i="19"/>
  <c r="I83" i="19"/>
  <c r="F83" i="19"/>
  <c r="E83" i="19"/>
  <c r="N82" i="19"/>
  <c r="I82" i="19"/>
  <c r="F82" i="19"/>
  <c r="E82" i="19"/>
  <c r="N81" i="19"/>
  <c r="I81" i="19"/>
  <c r="F81" i="19"/>
  <c r="E81" i="19"/>
  <c r="N80" i="19"/>
  <c r="I80" i="19"/>
  <c r="F80" i="19"/>
  <c r="E80" i="19"/>
  <c r="N79" i="19"/>
  <c r="I79" i="19"/>
  <c r="F79" i="19"/>
  <c r="E79" i="19"/>
  <c r="N78" i="19"/>
  <c r="I78" i="19"/>
  <c r="F78" i="19"/>
  <c r="E78" i="19"/>
  <c r="N77" i="19"/>
  <c r="I77" i="19"/>
  <c r="F77" i="19"/>
  <c r="E77" i="19"/>
  <c r="N76" i="19"/>
  <c r="I76" i="19"/>
  <c r="F76" i="19"/>
  <c r="E76" i="19"/>
  <c r="N75" i="19"/>
  <c r="I75" i="19"/>
  <c r="F75" i="19"/>
  <c r="E75" i="19"/>
  <c r="N74" i="19"/>
  <c r="I74" i="19"/>
  <c r="F74" i="19"/>
  <c r="E74" i="19"/>
  <c r="N73" i="19"/>
  <c r="I73" i="19"/>
  <c r="F73" i="19"/>
  <c r="E73" i="19"/>
  <c r="N72" i="19"/>
  <c r="I72" i="19"/>
  <c r="F72" i="19"/>
  <c r="E72" i="19"/>
  <c r="N41" i="19"/>
  <c r="I41" i="19"/>
  <c r="F41" i="19"/>
  <c r="E41" i="19"/>
  <c r="N40" i="19"/>
  <c r="I40" i="19"/>
  <c r="F40" i="19"/>
  <c r="E40" i="19"/>
  <c r="N39" i="19"/>
  <c r="I39" i="19"/>
  <c r="F39" i="19"/>
  <c r="E39" i="19"/>
  <c r="N38" i="19"/>
  <c r="I38" i="19"/>
  <c r="F38" i="19"/>
  <c r="E38" i="19"/>
  <c r="N37" i="19"/>
  <c r="I37" i="19"/>
  <c r="F37" i="19"/>
  <c r="E37" i="19"/>
  <c r="N36" i="19"/>
  <c r="I36" i="19"/>
  <c r="F36" i="19"/>
  <c r="E36" i="19"/>
  <c r="N35" i="19"/>
  <c r="I35" i="19"/>
  <c r="F35" i="19"/>
  <c r="E35" i="19"/>
  <c r="N34" i="19"/>
  <c r="I34" i="19"/>
  <c r="F34" i="19"/>
  <c r="E34" i="19"/>
  <c r="N33" i="19"/>
  <c r="I33" i="19"/>
  <c r="F33" i="19"/>
  <c r="E33" i="19"/>
  <c r="N32" i="19"/>
  <c r="I32" i="19"/>
  <c r="F32" i="19"/>
  <c r="E32" i="19"/>
  <c r="N31" i="19"/>
  <c r="I31" i="19"/>
  <c r="F31" i="19"/>
  <c r="E31" i="19"/>
  <c r="N30" i="19"/>
  <c r="I30" i="19"/>
  <c r="F30" i="19"/>
  <c r="E30" i="19"/>
  <c r="N29" i="19"/>
  <c r="I29" i="19"/>
  <c r="F29" i="19"/>
  <c r="E29" i="19"/>
  <c r="N28" i="19"/>
  <c r="I28" i="19"/>
  <c r="F28" i="19"/>
  <c r="E28" i="19"/>
  <c r="N27" i="19"/>
  <c r="I27" i="19"/>
  <c r="F27" i="19"/>
  <c r="E27" i="19"/>
  <c r="N26" i="19"/>
  <c r="I26" i="19"/>
  <c r="F26" i="19"/>
  <c r="E26" i="19"/>
  <c r="N25" i="19"/>
  <c r="I25" i="19"/>
  <c r="F25" i="19"/>
  <c r="E25" i="19"/>
  <c r="N24" i="19"/>
  <c r="I24" i="19"/>
  <c r="F24" i="19"/>
  <c r="E24" i="19"/>
  <c r="N23" i="19"/>
  <c r="I23" i="19"/>
  <c r="F23" i="19"/>
  <c r="E23" i="19"/>
  <c r="N22" i="19"/>
  <c r="I22" i="19"/>
  <c r="F22" i="19"/>
  <c r="E22" i="19"/>
  <c r="N21" i="19"/>
  <c r="I21" i="19"/>
  <c r="F21" i="19"/>
  <c r="E21" i="19"/>
  <c r="N20" i="19"/>
  <c r="I20" i="19"/>
  <c r="F20" i="19"/>
  <c r="E20" i="19"/>
  <c r="N19" i="19"/>
  <c r="I19" i="19"/>
  <c r="F19" i="19"/>
  <c r="E19" i="19"/>
  <c r="N18" i="19"/>
  <c r="I18" i="19"/>
  <c r="F18" i="19"/>
  <c r="E18" i="19"/>
  <c r="N17" i="19"/>
  <c r="I17" i="19"/>
  <c r="F17" i="19"/>
  <c r="E17" i="19"/>
  <c r="N16" i="19"/>
  <c r="I16" i="19"/>
  <c r="F16" i="19"/>
  <c r="E16" i="19"/>
  <c r="N15" i="19"/>
  <c r="I15" i="19"/>
  <c r="F15" i="19"/>
  <c r="E15" i="19"/>
  <c r="N14" i="19"/>
  <c r="N13" i="19"/>
  <c r="N12" i="19"/>
  <c r="I12" i="19"/>
  <c r="F12" i="19"/>
  <c r="E12" i="19"/>
  <c r="F27" i="2"/>
  <c r="F26" i="2"/>
  <c r="F23" i="2"/>
  <c r="F22" i="2"/>
  <c r="F11" i="2"/>
  <c r="F10" i="2"/>
  <c r="I40" i="1"/>
  <c r="I39" i="1"/>
  <c r="I38" i="1"/>
  <c r="D298" i="3"/>
  <c r="C176" i="12"/>
  <c r="D288" i="3"/>
  <c r="C170" i="12"/>
  <c r="D277" i="3"/>
  <c r="D267" i="3"/>
  <c r="D257" i="3"/>
  <c r="G176" i="12"/>
  <c r="Q170" i="12"/>
  <c r="Q164" i="12"/>
  <c r="Q158" i="12"/>
  <c r="I32" i="4"/>
  <c r="D147" i="3" s="1"/>
  <c r="I31" i="4"/>
  <c r="C86" i="12" s="1"/>
  <c r="I30" i="4"/>
  <c r="M80" i="12" s="1"/>
  <c r="I29" i="4"/>
  <c r="I28" i="4"/>
  <c r="D127" i="3" s="1"/>
  <c r="I27" i="4"/>
  <c r="C74" i="12" s="1"/>
  <c r="I26" i="4"/>
  <c r="I25" i="4"/>
  <c r="Q86" i="12"/>
  <c r="Q80" i="12"/>
  <c r="Q74" i="12"/>
  <c r="Q68" i="12"/>
  <c r="Q32" i="12"/>
  <c r="G38" i="12"/>
  <c r="C67" i="3"/>
  <c r="Q44" i="12"/>
  <c r="C87" i="3"/>
  <c r="C92" i="3"/>
  <c r="Q56" i="12"/>
  <c r="C102" i="3"/>
  <c r="M176" i="12"/>
  <c r="M170" i="12"/>
  <c r="G170" i="12"/>
  <c r="M164" i="12"/>
  <c r="C164" i="12"/>
  <c r="M179" i="12"/>
  <c r="C179" i="12"/>
  <c r="M167" i="12"/>
  <c r="G158" i="12"/>
  <c r="C152" i="12"/>
  <c r="C161" i="12"/>
  <c r="M149" i="12"/>
  <c r="C149" i="12"/>
  <c r="G86" i="12"/>
  <c r="G74" i="12"/>
  <c r="C58" i="12"/>
  <c r="C89" i="12"/>
  <c r="M77" i="12"/>
  <c r="C77" i="12"/>
  <c r="M65" i="12"/>
  <c r="D293" i="3"/>
  <c r="C293" i="3"/>
  <c r="F290" i="3"/>
  <c r="C288" i="3"/>
  <c r="C282" i="3"/>
  <c r="D272" i="3"/>
  <c r="C262" i="3"/>
  <c r="D252" i="3"/>
  <c r="F249" i="3"/>
  <c r="F244" i="3"/>
  <c r="F239" i="3"/>
  <c r="F215" i="3"/>
  <c r="H301" i="3"/>
  <c r="F301" i="3"/>
  <c r="H296" i="3"/>
  <c r="F296" i="3"/>
  <c r="H291" i="3"/>
  <c r="F291" i="3"/>
  <c r="H285" i="3"/>
  <c r="F285" i="3"/>
  <c r="H280" i="3"/>
  <c r="F280" i="3"/>
  <c r="H275" i="3"/>
  <c r="F275" i="3"/>
  <c r="H270" i="3"/>
  <c r="F270" i="3"/>
  <c r="H265" i="3"/>
  <c r="F265" i="3"/>
  <c r="H260" i="3"/>
  <c r="F260" i="3"/>
  <c r="H255" i="3"/>
  <c r="F255" i="3"/>
  <c r="H250" i="3"/>
  <c r="F250" i="3"/>
  <c r="H245" i="3"/>
  <c r="F245" i="3"/>
  <c r="H240" i="3"/>
  <c r="F240" i="3"/>
  <c r="H235" i="3"/>
  <c r="F235" i="3"/>
  <c r="H230" i="3"/>
  <c r="F230" i="3"/>
  <c r="H225" i="3"/>
  <c r="F225" i="3"/>
  <c r="H220" i="3"/>
  <c r="F220" i="3"/>
  <c r="H215" i="3"/>
  <c r="C142" i="3"/>
  <c r="C122" i="3"/>
  <c r="G7" i="13"/>
  <c r="E7" i="11"/>
  <c r="G7" i="11"/>
  <c r="I5" i="2"/>
  <c r="I5" i="1"/>
  <c r="F119" i="3"/>
  <c r="F154" i="3"/>
  <c r="Q146" i="12"/>
  <c r="Q140" i="12"/>
  <c r="G140" i="12"/>
  <c r="C227" i="3"/>
  <c r="Q128" i="12"/>
  <c r="C212" i="3"/>
  <c r="Q122" i="12"/>
  <c r="G122" i="12"/>
  <c r="C197" i="3"/>
  <c r="I33" i="4"/>
  <c r="E28" i="11" s="1"/>
  <c r="I24" i="4"/>
  <c r="M62" i="12" s="1"/>
  <c r="I23" i="4"/>
  <c r="C62" i="12" s="1"/>
  <c r="I22" i="4"/>
  <c r="M56" i="12" s="1"/>
  <c r="I21" i="4"/>
  <c r="C56" i="12" s="1"/>
  <c r="I20" i="4"/>
  <c r="M50" i="12" s="1"/>
  <c r="I19" i="4"/>
  <c r="D82" i="3" s="1"/>
  <c r="I18" i="4"/>
  <c r="M44" i="12" s="1"/>
  <c r="I17" i="4"/>
  <c r="C44" i="12" s="1"/>
  <c r="I16" i="4"/>
  <c r="M38" i="12" s="1"/>
  <c r="I15" i="4"/>
  <c r="D62" i="3" s="1"/>
  <c r="I14" i="4"/>
  <c r="D57" i="3" s="1"/>
  <c r="Q62" i="12"/>
  <c r="Q50" i="12"/>
  <c r="I69" i="4"/>
  <c r="E28" i="13" s="1"/>
  <c r="M146" i="12"/>
  <c r="M140" i="12"/>
  <c r="C140" i="12"/>
  <c r="M134" i="12"/>
  <c r="M128" i="12"/>
  <c r="D212" i="3"/>
  <c r="E27" i="13"/>
  <c r="E26" i="13"/>
  <c r="M116" i="12"/>
  <c r="D192" i="3"/>
  <c r="M110" i="12"/>
  <c r="M104" i="12"/>
  <c r="M98" i="12"/>
  <c r="D157" i="3"/>
  <c r="E16" i="13"/>
  <c r="C192" i="3"/>
  <c r="G110" i="12"/>
  <c r="Q104" i="12"/>
  <c r="C172" i="3"/>
  <c r="Q98" i="12"/>
  <c r="C162" i="3"/>
  <c r="C157" i="3"/>
  <c r="C152" i="3"/>
  <c r="E13" i="4"/>
  <c r="G32" i="12" s="1"/>
  <c r="Q26" i="12"/>
  <c r="G26" i="12"/>
  <c r="C37" i="3"/>
  <c r="G20" i="12"/>
  <c r="C27" i="3"/>
  <c r="Q8" i="12"/>
  <c r="C7" i="3"/>
  <c r="G2" i="12"/>
  <c r="I13" i="4"/>
  <c r="C32" i="12" s="1"/>
  <c r="I12" i="4"/>
  <c r="E25" i="11" s="1"/>
  <c r="I11" i="4"/>
  <c r="C26" i="12" s="1"/>
  <c r="I10" i="4"/>
  <c r="M20" i="12" s="1"/>
  <c r="I9" i="4"/>
  <c r="C20" i="12" s="1"/>
  <c r="I8" i="4"/>
  <c r="M14" i="12" s="1"/>
  <c r="I7" i="4"/>
  <c r="D22" i="3" s="1"/>
  <c r="I5" i="4"/>
  <c r="C8" i="12" s="1"/>
  <c r="I4" i="4"/>
  <c r="H11" i="1" s="1"/>
  <c r="I3" i="4"/>
  <c r="C2" i="12" s="1"/>
  <c r="L12" i="5"/>
  <c r="G128" i="12"/>
  <c r="C110" i="12"/>
  <c r="C137" i="12"/>
  <c r="C131" i="12"/>
  <c r="C101" i="12"/>
  <c r="M137" i="12"/>
  <c r="M131" i="12"/>
  <c r="M125" i="12"/>
  <c r="M95" i="12"/>
  <c r="C95" i="12"/>
  <c r="P41" i="12"/>
  <c r="Q38" i="12"/>
  <c r="Q20" i="12"/>
  <c r="Q14" i="12"/>
  <c r="M47" i="12"/>
  <c r="M41" i="12"/>
  <c r="M35" i="12"/>
  <c r="M29" i="12"/>
  <c r="Q2" i="12"/>
  <c r="C41" i="12"/>
  <c r="C35" i="12"/>
  <c r="C29" i="12"/>
  <c r="C17" i="12"/>
  <c r="C4" i="12"/>
  <c r="E24" i="13"/>
  <c r="E17" i="13"/>
  <c r="H175" i="3"/>
  <c r="H155" i="3"/>
  <c r="F155" i="3"/>
  <c r="H210" i="3"/>
  <c r="F210" i="3"/>
  <c r="H24" i="2"/>
  <c r="H14" i="2"/>
  <c r="H15" i="2"/>
  <c r="H16" i="2"/>
  <c r="H17" i="2"/>
  <c r="C14" i="5"/>
  <c r="E14" i="5"/>
  <c r="D14" i="5"/>
  <c r="E6" i="5"/>
  <c r="D6" i="5"/>
  <c r="F204" i="3"/>
  <c r="F199" i="3"/>
  <c r="F174" i="3"/>
  <c r="F169" i="3"/>
  <c r="F164" i="3"/>
  <c r="F159" i="3"/>
  <c r="F129" i="3"/>
  <c r="F124" i="3"/>
  <c r="F114" i="3"/>
  <c r="F109" i="3"/>
  <c r="F84" i="3"/>
  <c r="F79" i="3"/>
  <c r="F74" i="3"/>
  <c r="F69" i="3"/>
  <c r="F44" i="3"/>
  <c r="F39" i="3"/>
  <c r="F34" i="3"/>
  <c r="F29" i="3"/>
  <c r="F205" i="3"/>
  <c r="F200" i="3"/>
  <c r="F195" i="3"/>
  <c r="F190" i="3"/>
  <c r="F185" i="3"/>
  <c r="F180" i="3"/>
  <c r="F175" i="3"/>
  <c r="F170" i="3"/>
  <c r="F165" i="3"/>
  <c r="F160" i="3"/>
  <c r="F110" i="3"/>
  <c r="F105" i="3"/>
  <c r="F100" i="3"/>
  <c r="F95" i="3"/>
  <c r="F90" i="3"/>
  <c r="F85" i="3"/>
  <c r="F80" i="3"/>
  <c r="F75" i="3"/>
  <c r="F70" i="3"/>
  <c r="F65" i="3"/>
  <c r="F60" i="3"/>
  <c r="F55" i="3"/>
  <c r="F50" i="3"/>
  <c r="F45" i="3"/>
  <c r="F4" i="3"/>
  <c r="H205" i="3"/>
  <c r="H200" i="3"/>
  <c r="H195" i="3"/>
  <c r="H190" i="3"/>
  <c r="H185" i="3"/>
  <c r="H180" i="3"/>
  <c r="H170" i="3"/>
  <c r="H165" i="3"/>
  <c r="H160" i="3"/>
  <c r="C107" i="3"/>
  <c r="H110" i="3"/>
  <c r="H105" i="3"/>
  <c r="H100" i="3"/>
  <c r="H95" i="3"/>
  <c r="H90" i="3"/>
  <c r="H85" i="3"/>
  <c r="C77" i="3"/>
  <c r="C62" i="3"/>
  <c r="H80" i="3"/>
  <c r="H75" i="3"/>
  <c r="H70" i="3"/>
  <c r="H65" i="3"/>
  <c r="H60" i="3"/>
  <c r="H55" i="3"/>
  <c r="H50" i="3"/>
  <c r="H45" i="3"/>
  <c r="C32" i="3"/>
  <c r="H40" i="3"/>
  <c r="H35" i="3"/>
  <c r="H30" i="3"/>
  <c r="H25" i="3"/>
  <c r="H20" i="3"/>
  <c r="H15" i="3"/>
  <c r="H10" i="3"/>
  <c r="H5" i="3"/>
  <c r="G104" i="12"/>
  <c r="C202" i="3"/>
  <c r="D237" i="3"/>
  <c r="D177" i="3"/>
  <c r="H23" i="2"/>
  <c r="E23" i="13"/>
  <c r="H27" i="2"/>
  <c r="C232" i="3"/>
  <c r="F9" i="3" l="1"/>
  <c r="F89" i="3"/>
  <c r="C47" i="12"/>
  <c r="M101" i="12"/>
  <c r="F30" i="2"/>
  <c r="F49" i="3"/>
  <c r="F134" i="3"/>
  <c r="F179" i="3"/>
  <c r="C23" i="12"/>
  <c r="C107" i="12"/>
  <c r="F259" i="3"/>
  <c r="M89" i="12"/>
  <c r="M161" i="12"/>
  <c r="F14" i="2"/>
  <c r="F14" i="3"/>
  <c r="F54" i="3"/>
  <c r="F94" i="3"/>
  <c r="F139" i="3"/>
  <c r="F184" i="3"/>
  <c r="M5" i="12"/>
  <c r="M11" i="12"/>
  <c r="M107" i="12"/>
  <c r="C113" i="12"/>
  <c r="F214" i="3"/>
  <c r="F300" i="3"/>
  <c r="F15" i="2"/>
  <c r="I38" i="2"/>
  <c r="F19" i="3"/>
  <c r="F59" i="3"/>
  <c r="F99" i="3"/>
  <c r="F144" i="3"/>
  <c r="F189" i="3"/>
  <c r="F209" i="3"/>
  <c r="C5" i="12"/>
  <c r="M17" i="12"/>
  <c r="M113" i="12"/>
  <c r="C119" i="12"/>
  <c r="F229" i="3"/>
  <c r="C53" i="12"/>
  <c r="C59" i="12"/>
  <c r="F18" i="2"/>
  <c r="F37" i="11"/>
  <c r="F24" i="3"/>
  <c r="F64" i="3"/>
  <c r="F104" i="3"/>
  <c r="F149" i="3"/>
  <c r="F194" i="3"/>
  <c r="C11" i="12"/>
  <c r="M23" i="12"/>
  <c r="M119" i="12"/>
  <c r="C125" i="12"/>
  <c r="F13" i="4"/>
  <c r="F20" i="1" s="1"/>
  <c r="F234" i="3"/>
  <c r="F274" i="3"/>
  <c r="C65" i="12"/>
  <c r="C167" i="12"/>
  <c r="G5" i="1"/>
  <c r="C6" i="5"/>
  <c r="L4" i="5"/>
  <c r="G5" i="2"/>
  <c r="D142" i="3"/>
  <c r="F41" i="4"/>
  <c r="F45" i="4"/>
  <c r="F49" i="4"/>
  <c r="F53" i="4"/>
  <c r="F57" i="4"/>
  <c r="F61" i="4"/>
  <c r="F65" i="4"/>
  <c r="F15" i="4"/>
  <c r="F22" i="1" s="1"/>
  <c r="F17" i="4"/>
  <c r="F24" i="1" s="1"/>
  <c r="F19" i="4"/>
  <c r="F26" i="1" s="1"/>
  <c r="F21" i="4"/>
  <c r="F28" i="1" s="1"/>
  <c r="F23" i="4"/>
  <c r="F30" i="1" s="1"/>
  <c r="F25" i="4"/>
  <c r="F27" i="4"/>
  <c r="F29" i="4"/>
  <c r="F31" i="4"/>
  <c r="F3" i="4"/>
  <c r="F10" i="1" s="1"/>
  <c r="F5" i="4"/>
  <c r="F12" i="1" s="1"/>
  <c r="F7" i="4"/>
  <c r="F14" i="1" s="1"/>
  <c r="F9" i="4"/>
  <c r="F16" i="1" s="1"/>
  <c r="F11" i="4"/>
  <c r="F18" i="1" s="1"/>
  <c r="F34" i="4"/>
  <c r="F36" i="4"/>
  <c r="F38" i="4"/>
  <c r="F70" i="4"/>
  <c r="F72" i="4"/>
  <c r="F74" i="4"/>
  <c r="F40" i="4"/>
  <c r="F44" i="4"/>
  <c r="F48" i="4"/>
  <c r="F52" i="4"/>
  <c r="F56" i="4"/>
  <c r="F60" i="4"/>
  <c r="F64" i="4"/>
  <c r="F68" i="4"/>
  <c r="F43" i="4"/>
  <c r="F47" i="4"/>
  <c r="F51" i="4"/>
  <c r="F55" i="4"/>
  <c r="F59" i="4"/>
  <c r="F63" i="4"/>
  <c r="F67" i="4"/>
  <c r="F39" i="4"/>
  <c r="F14" i="4"/>
  <c r="F16" i="4"/>
  <c r="F23" i="1" s="1"/>
  <c r="F18" i="4"/>
  <c r="F20" i="4"/>
  <c r="F27" i="1" s="1"/>
  <c r="F22" i="4"/>
  <c r="F24" i="4"/>
  <c r="F31" i="1" s="1"/>
  <c r="F26" i="4"/>
  <c r="F28" i="4"/>
  <c r="F30" i="4"/>
  <c r="F32" i="4"/>
  <c r="F4" i="4"/>
  <c r="F11" i="1" s="1"/>
  <c r="F6" i="4"/>
  <c r="F13" i="1" s="1"/>
  <c r="F8" i="4"/>
  <c r="F15" i="1" s="1"/>
  <c r="F10" i="4"/>
  <c r="F17" i="1" s="1"/>
  <c r="F12" i="4"/>
  <c r="F19" i="1" s="1"/>
  <c r="F33" i="4"/>
  <c r="F32" i="1" s="1"/>
  <c r="F35" i="4"/>
  <c r="F37" i="4"/>
  <c r="F69" i="4"/>
  <c r="F71" i="4"/>
  <c r="F73" i="4"/>
  <c r="F42" i="4"/>
  <c r="F46" i="4"/>
  <c r="F50" i="4"/>
  <c r="F54" i="4"/>
  <c r="F58" i="4"/>
  <c r="F62" i="4"/>
  <c r="F66" i="4"/>
  <c r="H21" i="1"/>
  <c r="C52" i="3"/>
  <c r="D122" i="3"/>
  <c r="D102" i="3"/>
  <c r="H29" i="1"/>
  <c r="D92" i="3"/>
  <c r="H25" i="1"/>
  <c r="D72" i="3"/>
  <c r="H24" i="1"/>
  <c r="E21" i="11"/>
  <c r="H28" i="1"/>
  <c r="H18" i="1"/>
  <c r="M74" i="12"/>
  <c r="D52" i="3"/>
  <c r="D137" i="3"/>
  <c r="D67" i="3"/>
  <c r="D42" i="3"/>
  <c r="H30" i="1"/>
  <c r="H26" i="1"/>
  <c r="H22" i="1"/>
  <c r="D32" i="3"/>
  <c r="H31" i="1"/>
  <c r="H27" i="1"/>
  <c r="H23" i="1"/>
  <c r="H14" i="1"/>
  <c r="M86" i="12"/>
  <c r="H12" i="1"/>
  <c r="M172" i="12"/>
  <c r="N54" i="4"/>
  <c r="H229" i="3" s="1"/>
  <c r="M70" i="12"/>
  <c r="M148" i="12"/>
  <c r="G17" i="1"/>
  <c r="O7" i="5"/>
  <c r="M34" i="12"/>
  <c r="G17" i="2"/>
  <c r="M82" i="12"/>
  <c r="M124" i="12"/>
  <c r="N30" i="4"/>
  <c r="H139" i="3" s="1"/>
  <c r="M22" i="12"/>
  <c r="M100" i="12"/>
  <c r="G33" i="1"/>
  <c r="G33" i="2"/>
  <c r="N38" i="4"/>
  <c r="N70" i="4"/>
  <c r="U16" i="5"/>
  <c r="D23" i="13"/>
  <c r="M136" i="12"/>
  <c r="G21" i="1"/>
  <c r="G29" i="2"/>
  <c r="N62" i="4"/>
  <c r="H269" i="3" s="1"/>
  <c r="D19" i="13"/>
  <c r="F24" i="11"/>
  <c r="M10" i="12"/>
  <c r="M46" i="12"/>
  <c r="M112" i="12"/>
  <c r="M58" i="12"/>
  <c r="G13" i="2"/>
  <c r="N18" i="4"/>
  <c r="H79" i="3" s="1"/>
  <c r="N50" i="4"/>
  <c r="H209" i="3" s="1"/>
  <c r="D27" i="11"/>
  <c r="G29" i="1"/>
  <c r="G21" i="2"/>
  <c r="D31" i="11"/>
  <c r="N52" i="4"/>
  <c r="H219" i="3" s="1"/>
  <c r="D12" i="3"/>
  <c r="D37" i="3"/>
  <c r="H13" i="2"/>
  <c r="H18" i="2"/>
  <c r="E19" i="11"/>
  <c r="G92" i="12"/>
  <c r="C116" i="12"/>
  <c r="C267" i="3"/>
  <c r="D282" i="3"/>
  <c r="C217" i="3"/>
  <c r="C167" i="3"/>
  <c r="D7" i="3"/>
  <c r="D97" i="3"/>
  <c r="D107" i="3"/>
  <c r="H13" i="1"/>
  <c r="E23" i="11"/>
  <c r="Q134" i="12"/>
  <c r="H29" i="2"/>
  <c r="H19" i="2"/>
  <c r="D197" i="3"/>
  <c r="D217" i="3"/>
  <c r="D2" i="3"/>
  <c r="D87" i="3"/>
  <c r="H16" i="1"/>
  <c r="E22" i="11"/>
  <c r="C14" i="12"/>
  <c r="M122" i="12"/>
  <c r="C127" i="3"/>
  <c r="C277" i="3"/>
  <c r="M152" i="12"/>
  <c r="C237" i="3"/>
  <c r="E19" i="13"/>
  <c r="C17" i="3"/>
  <c r="G56" i="12"/>
  <c r="C47" i="3"/>
  <c r="D77" i="3"/>
  <c r="C97" i="3"/>
  <c r="H10" i="1"/>
  <c r="H20" i="1"/>
  <c r="E20" i="11"/>
  <c r="E24" i="11"/>
  <c r="G98" i="12"/>
  <c r="C137" i="3"/>
  <c r="C147" i="3"/>
  <c r="M158" i="12"/>
  <c r="D11" i="1"/>
  <c r="B20" i="1"/>
  <c r="F30" i="3"/>
  <c r="G28" i="13"/>
  <c r="P40" i="12"/>
  <c r="R16" i="5"/>
  <c r="C210" i="3"/>
  <c r="G213" i="3"/>
  <c r="G248" i="3"/>
  <c r="G22" i="13"/>
  <c r="G78" i="3"/>
  <c r="F2" i="5"/>
  <c r="F252" i="3"/>
  <c r="N6" i="4"/>
  <c r="H19" i="3" s="1"/>
  <c r="C10" i="2"/>
  <c r="C40" i="3"/>
  <c r="D22" i="2"/>
  <c r="F22" i="11"/>
  <c r="F13" i="5"/>
  <c r="D14" i="2"/>
  <c r="D19" i="2"/>
  <c r="C33" i="11"/>
  <c r="F70" i="12"/>
  <c r="E12" i="5"/>
  <c r="C60" i="3"/>
  <c r="H3" i="3"/>
  <c r="C99" i="12"/>
  <c r="C111" i="12"/>
  <c r="S116" i="12"/>
  <c r="F58" i="12"/>
  <c r="C29" i="1"/>
  <c r="D5" i="5"/>
  <c r="F32" i="3"/>
  <c r="D30" i="1"/>
  <c r="B28" i="2"/>
  <c r="I16" i="11"/>
  <c r="B22" i="11"/>
  <c r="F23" i="11"/>
  <c r="B26" i="11"/>
  <c r="B26" i="13"/>
  <c r="F34" i="12"/>
  <c r="P69" i="12"/>
  <c r="F82" i="12"/>
  <c r="G13" i="1"/>
  <c r="B12" i="2"/>
  <c r="C93" i="3"/>
  <c r="G16" i="13"/>
  <c r="P10" i="12"/>
  <c r="B32" i="1"/>
  <c r="F7" i="3"/>
  <c r="D13" i="5"/>
  <c r="C64" i="3"/>
  <c r="F72" i="3"/>
  <c r="F97" i="3"/>
  <c r="B28" i="11"/>
  <c r="B18" i="13"/>
  <c r="P16" i="12"/>
  <c r="I98" i="12"/>
  <c r="I122" i="12"/>
  <c r="S98" i="12"/>
  <c r="L7" i="5"/>
  <c r="G153" i="3"/>
  <c r="G163" i="3"/>
  <c r="P57" i="12"/>
  <c r="D23" i="11"/>
  <c r="H38" i="3"/>
  <c r="C16" i="13"/>
  <c r="H118" i="3"/>
  <c r="C25" i="3"/>
  <c r="F26" i="13"/>
  <c r="S32" i="12"/>
  <c r="S38" i="12"/>
  <c r="C11" i="1"/>
  <c r="C103" i="3"/>
  <c r="D16" i="1"/>
  <c r="B10" i="1"/>
  <c r="B12" i="1"/>
  <c r="C21" i="1"/>
  <c r="C3" i="3"/>
  <c r="F17" i="3"/>
  <c r="F27" i="3"/>
  <c r="F47" i="3"/>
  <c r="F82" i="3"/>
  <c r="F107" i="3"/>
  <c r="C80" i="3"/>
  <c r="C20" i="3"/>
  <c r="D18" i="2"/>
  <c r="C31" i="2"/>
  <c r="F18" i="11"/>
  <c r="C31" i="11"/>
  <c r="C21" i="12"/>
  <c r="P28" i="12"/>
  <c r="K14" i="5"/>
  <c r="C263" i="3"/>
  <c r="C283" i="3"/>
  <c r="I140" i="12"/>
  <c r="P159" i="12"/>
  <c r="P171" i="12"/>
  <c r="B28" i="1"/>
  <c r="C35" i="1"/>
  <c r="F12" i="3"/>
  <c r="E4" i="5"/>
  <c r="C44" i="3"/>
  <c r="C53" i="3"/>
  <c r="F77" i="3"/>
  <c r="F5" i="3"/>
  <c r="C13" i="1"/>
  <c r="D24" i="2"/>
  <c r="C27" i="11"/>
  <c r="C19" i="13"/>
  <c r="G23" i="13"/>
  <c r="B32" i="13"/>
  <c r="P130" i="12"/>
  <c r="T2" i="5"/>
  <c r="C133" i="3"/>
  <c r="G193" i="3"/>
  <c r="I164" i="12"/>
  <c r="B36" i="1"/>
  <c r="B24" i="1"/>
  <c r="B16" i="2"/>
  <c r="C33" i="1"/>
  <c r="C17" i="1"/>
  <c r="C4" i="3"/>
  <c r="C10" i="3"/>
  <c r="B12" i="5"/>
  <c r="C13" i="5"/>
  <c r="F4" i="5"/>
  <c r="F37" i="3"/>
  <c r="F52" i="3"/>
  <c r="F57" i="3"/>
  <c r="C73" i="3"/>
  <c r="F87" i="3"/>
  <c r="F102" i="3"/>
  <c r="F25" i="3"/>
  <c r="C25" i="1"/>
  <c r="D10" i="2"/>
  <c r="D14" i="1"/>
  <c r="D26" i="1"/>
  <c r="C13" i="2"/>
  <c r="B34" i="2"/>
  <c r="F17" i="11"/>
  <c r="G21" i="11"/>
  <c r="F27" i="11"/>
  <c r="B32" i="11"/>
  <c r="G19" i="13"/>
  <c r="B22" i="13"/>
  <c r="G25" i="13"/>
  <c r="G26" i="13"/>
  <c r="C29" i="13"/>
  <c r="F28" i="12"/>
  <c r="P21" i="12"/>
  <c r="I110" i="12"/>
  <c r="P99" i="12"/>
  <c r="P111" i="12"/>
  <c r="S134" i="12"/>
  <c r="R3" i="5"/>
  <c r="F122" i="3"/>
  <c r="G188" i="3"/>
  <c r="G223" i="3"/>
  <c r="C243" i="3"/>
  <c r="G278" i="3"/>
  <c r="P88" i="12"/>
  <c r="I176" i="12"/>
  <c r="B30" i="1"/>
  <c r="B16" i="1"/>
  <c r="C37" i="1"/>
  <c r="C23" i="1"/>
  <c r="B4" i="5"/>
  <c r="G5" i="5"/>
  <c r="C30" i="3"/>
  <c r="F62" i="3"/>
  <c r="C17" i="2"/>
  <c r="B24" i="2"/>
  <c r="D26" i="2"/>
  <c r="B30" i="2"/>
  <c r="C19" i="11"/>
  <c r="C23" i="13"/>
  <c r="G24" i="13"/>
  <c r="F124" i="12"/>
  <c r="C135" i="12"/>
  <c r="P100" i="12"/>
  <c r="S128" i="12"/>
  <c r="C140" i="3"/>
  <c r="G253" i="3"/>
  <c r="C69" i="12"/>
  <c r="S68" i="12"/>
  <c r="P76" i="12"/>
  <c r="I146" i="12"/>
  <c r="B14" i="1"/>
  <c r="F10" i="5"/>
  <c r="C5" i="5"/>
  <c r="C74" i="3"/>
  <c r="C90" i="3"/>
  <c r="B32" i="2"/>
  <c r="C17" i="11"/>
  <c r="F100" i="12"/>
  <c r="K16" i="5"/>
  <c r="S74" i="12"/>
  <c r="C87" i="12"/>
  <c r="B34" i="1"/>
  <c r="C19" i="1"/>
  <c r="F12" i="5"/>
  <c r="C23" i="3"/>
  <c r="C63" i="3"/>
  <c r="C94" i="3"/>
  <c r="D12" i="1"/>
  <c r="D20" i="1"/>
  <c r="C11" i="2"/>
  <c r="C33" i="2"/>
  <c r="H98" i="3"/>
  <c r="B24" i="11"/>
  <c r="G26" i="11"/>
  <c r="F19" i="13"/>
  <c r="F24" i="13"/>
  <c r="G53" i="3"/>
  <c r="G98" i="3"/>
  <c r="I38" i="12"/>
  <c r="P124" i="12"/>
  <c r="R11" i="5"/>
  <c r="Q16" i="5"/>
  <c r="C160" i="3"/>
  <c r="G143" i="3"/>
  <c r="C219" i="3"/>
  <c r="F283" i="3"/>
  <c r="S62" i="12"/>
  <c r="M142" i="12"/>
  <c r="F160" i="12"/>
  <c r="P172" i="12"/>
  <c r="N64" i="4"/>
  <c r="H279" i="3" s="1"/>
  <c r="B22" i="1"/>
  <c r="D12" i="2"/>
  <c r="G27" i="11"/>
  <c r="G38" i="3"/>
  <c r="G93" i="3"/>
  <c r="C123" i="3"/>
  <c r="F207" i="3"/>
  <c r="C273" i="3"/>
  <c r="F277" i="3"/>
  <c r="I68" i="12"/>
  <c r="B25" i="1"/>
  <c r="B18" i="1"/>
  <c r="B10" i="2"/>
  <c r="D12" i="5"/>
  <c r="C50" i="3"/>
  <c r="D15" i="2"/>
  <c r="D31" i="1"/>
  <c r="D20" i="2"/>
  <c r="D28" i="2"/>
  <c r="B16" i="11"/>
  <c r="B20" i="11"/>
  <c r="C31" i="13"/>
  <c r="S14" i="12"/>
  <c r="P27" i="12"/>
  <c r="F118" i="12"/>
  <c r="G133" i="3"/>
  <c r="F267" i="3"/>
  <c r="G23" i="2"/>
  <c r="H18" i="3"/>
  <c r="M45" i="12"/>
  <c r="F119" i="12"/>
  <c r="H68" i="3"/>
  <c r="F27" i="12"/>
  <c r="P155" i="12"/>
  <c r="B33" i="1"/>
  <c r="C30" i="1"/>
  <c r="C22" i="1"/>
  <c r="D4" i="5"/>
  <c r="C68" i="3"/>
  <c r="C85" i="3"/>
  <c r="D27" i="2"/>
  <c r="H58" i="3"/>
  <c r="H108" i="3"/>
  <c r="F39" i="12"/>
  <c r="P11" i="12"/>
  <c r="F93" i="12"/>
  <c r="S53" i="12"/>
  <c r="F167" i="12"/>
  <c r="C26" i="1"/>
  <c r="F5" i="5"/>
  <c r="C89" i="3"/>
  <c r="H28" i="3"/>
  <c r="H78" i="3"/>
  <c r="I18" i="11"/>
  <c r="B27" i="11"/>
  <c r="I27" i="11"/>
  <c r="H28" i="13"/>
  <c r="C10" i="12"/>
  <c r="F149" i="12"/>
  <c r="M4" i="12"/>
  <c r="G11" i="1"/>
  <c r="N12" i="4"/>
  <c r="H49" i="3" s="1"/>
  <c r="M28" i="12"/>
  <c r="D25" i="11"/>
  <c r="G19" i="1"/>
  <c r="M52" i="12"/>
  <c r="N20" i="4"/>
  <c r="H89" i="3" s="1"/>
  <c r="N60" i="4"/>
  <c r="H259" i="3" s="1"/>
  <c r="G31" i="2"/>
  <c r="C5" i="3"/>
  <c r="F3" i="12"/>
  <c r="C16" i="11"/>
  <c r="B23" i="11"/>
  <c r="M21" i="12"/>
  <c r="C49" i="3"/>
  <c r="D19" i="1"/>
  <c r="C118" i="3"/>
  <c r="M69" i="12"/>
  <c r="I17" i="11"/>
  <c r="H8" i="3"/>
  <c r="I24" i="11"/>
  <c r="I29" i="12"/>
  <c r="I25" i="11"/>
  <c r="H48" i="3"/>
  <c r="S29" i="12"/>
  <c r="H93" i="3"/>
  <c r="I59" i="12"/>
  <c r="H148" i="3"/>
  <c r="S89" i="12"/>
  <c r="C30" i="11"/>
  <c r="L8" i="5"/>
  <c r="B17" i="2"/>
  <c r="B23" i="13"/>
  <c r="C18" i="2"/>
  <c r="C195" i="3"/>
  <c r="F117" i="12"/>
  <c r="C24" i="13"/>
  <c r="C215" i="3"/>
  <c r="F129" i="12"/>
  <c r="C228" i="3"/>
  <c r="B25" i="2"/>
  <c r="F141" i="12"/>
  <c r="C235" i="3"/>
  <c r="C248" i="3"/>
  <c r="M147" i="12"/>
  <c r="L16" i="5"/>
  <c r="C30" i="13"/>
  <c r="R4" i="5"/>
  <c r="H2" i="5"/>
  <c r="F163" i="3"/>
  <c r="F101" i="12"/>
  <c r="P101" i="12"/>
  <c r="F168" i="3"/>
  <c r="P113" i="12"/>
  <c r="H23" i="13"/>
  <c r="P125" i="12"/>
  <c r="F208" i="3"/>
  <c r="F218" i="3"/>
  <c r="P131" i="12"/>
  <c r="F233" i="3"/>
  <c r="F143" i="12"/>
  <c r="F161" i="12"/>
  <c r="F263" i="3"/>
  <c r="F179" i="12"/>
  <c r="F294" i="3"/>
  <c r="F299" i="3"/>
  <c r="P179" i="12"/>
  <c r="N44" i="4"/>
  <c r="H179" i="3" s="1"/>
  <c r="C76" i="12"/>
  <c r="B18" i="11"/>
  <c r="C9" i="12"/>
  <c r="F16" i="12"/>
  <c r="F20" i="11"/>
  <c r="F117" i="3"/>
  <c r="P70" i="12"/>
  <c r="P82" i="12"/>
  <c r="F137" i="3"/>
  <c r="F88" i="12"/>
  <c r="F142" i="3"/>
  <c r="C123" i="12"/>
  <c r="C203" i="3"/>
  <c r="P123" i="12"/>
  <c r="C21" i="2"/>
  <c r="C230" i="3"/>
  <c r="P135" i="12"/>
  <c r="C250" i="3"/>
  <c r="C29" i="2"/>
  <c r="C35" i="2"/>
  <c r="C33" i="13"/>
  <c r="G158" i="3"/>
  <c r="G17" i="13"/>
  <c r="G173" i="3"/>
  <c r="I104" i="12"/>
  <c r="G178" i="3"/>
  <c r="S104" i="12"/>
  <c r="G27" i="13"/>
  <c r="G208" i="3"/>
  <c r="G238" i="3"/>
  <c r="S140" i="12"/>
  <c r="S152" i="12"/>
  <c r="G258" i="3"/>
  <c r="G263" i="3"/>
  <c r="I158" i="12"/>
  <c r="G268" i="3"/>
  <c r="S158" i="12"/>
  <c r="I170" i="12"/>
  <c r="G283" i="3"/>
  <c r="S170" i="12"/>
  <c r="G289" i="3"/>
  <c r="S176" i="12"/>
  <c r="G299" i="3"/>
  <c r="B21" i="1"/>
  <c r="B37" i="1"/>
  <c r="C18" i="1"/>
  <c r="C18" i="3"/>
  <c r="G12" i="5"/>
  <c r="C29" i="3"/>
  <c r="C38" i="3"/>
  <c r="C45" i="3"/>
  <c r="C69" i="3"/>
  <c r="D11" i="2"/>
  <c r="C26" i="2"/>
  <c r="H23" i="3"/>
  <c r="H43" i="3"/>
  <c r="H63" i="3"/>
  <c r="H83" i="3"/>
  <c r="H103" i="3"/>
  <c r="B19" i="11"/>
  <c r="I19" i="11"/>
  <c r="I21" i="11"/>
  <c r="I22" i="11"/>
  <c r="I23" i="11"/>
  <c r="B29" i="11"/>
  <c r="B33" i="11"/>
  <c r="C20" i="13"/>
  <c r="H19" i="13"/>
  <c r="H24" i="13"/>
  <c r="I11" i="12"/>
  <c r="I17" i="12"/>
  <c r="I35" i="12"/>
  <c r="I47" i="12"/>
  <c r="M33" i="12"/>
  <c r="F105" i="12"/>
  <c r="F113" i="12"/>
  <c r="F131" i="12"/>
  <c r="R12" i="5"/>
  <c r="B35" i="2"/>
  <c r="H113" i="3"/>
  <c r="H123" i="3"/>
  <c r="H128" i="3"/>
  <c r="H133" i="3"/>
  <c r="C255" i="3"/>
  <c r="C268" i="3"/>
  <c r="C289" i="3"/>
  <c r="C296" i="3"/>
  <c r="M81" i="12"/>
  <c r="I89" i="12"/>
  <c r="P143" i="12"/>
  <c r="P167" i="12"/>
  <c r="B29" i="1"/>
  <c r="B13" i="1"/>
  <c r="C34" i="1"/>
  <c r="G4" i="5"/>
  <c r="C98" i="3"/>
  <c r="C105" i="3"/>
  <c r="C14" i="1"/>
  <c r="C14" i="2"/>
  <c r="B29" i="2"/>
  <c r="H33" i="3"/>
  <c r="H53" i="3"/>
  <c r="H16" i="13"/>
  <c r="H22" i="13"/>
  <c r="H27" i="13"/>
  <c r="F15" i="12"/>
  <c r="F95" i="12"/>
  <c r="P137" i="12"/>
  <c r="H138" i="3"/>
  <c r="F188" i="3"/>
  <c r="F253" i="3"/>
  <c r="F289" i="3"/>
  <c r="C82" i="12"/>
  <c r="N31" i="4"/>
  <c r="H144" i="3" s="1"/>
  <c r="C88" i="12"/>
  <c r="F29" i="12"/>
  <c r="H24" i="11"/>
  <c r="F73" i="3"/>
  <c r="F47" i="12"/>
  <c r="D21" i="11"/>
  <c r="G15" i="1"/>
  <c r="N8" i="4"/>
  <c r="H29" i="3" s="1"/>
  <c r="D29" i="11"/>
  <c r="G23" i="1"/>
  <c r="M40" i="12"/>
  <c r="N16" i="4"/>
  <c r="H69" i="3" s="1"/>
  <c r="G31" i="1"/>
  <c r="N24" i="4"/>
  <c r="H109" i="3" s="1"/>
  <c r="G11" i="2"/>
  <c r="D17" i="13"/>
  <c r="N40" i="4"/>
  <c r="H159" i="3" s="1"/>
  <c r="M94" i="12"/>
  <c r="G19" i="2"/>
  <c r="D25" i="13"/>
  <c r="N48" i="4"/>
  <c r="H199" i="3" s="1"/>
  <c r="G27" i="2"/>
  <c r="D33" i="13"/>
  <c r="N68" i="4"/>
  <c r="H300" i="3" s="1"/>
  <c r="M178" i="12"/>
  <c r="B21" i="11"/>
  <c r="M106" i="12"/>
  <c r="C130" i="3"/>
  <c r="P75" i="12"/>
  <c r="S2" i="12"/>
  <c r="G8" i="3"/>
  <c r="G19" i="11"/>
  <c r="S8" i="12"/>
  <c r="S20" i="12"/>
  <c r="G23" i="11"/>
  <c r="S26" i="12"/>
  <c r="G48" i="3"/>
  <c r="G88" i="3"/>
  <c r="S50" i="12"/>
  <c r="G138" i="3"/>
  <c r="S80" i="12"/>
  <c r="G148" i="3"/>
  <c r="S86" i="12"/>
  <c r="C105" i="12"/>
  <c r="B20" i="13"/>
  <c r="C173" i="3"/>
  <c r="C184" i="3"/>
  <c r="D16" i="2"/>
  <c r="C200" i="3"/>
  <c r="C25" i="13"/>
  <c r="P117" i="12"/>
  <c r="C213" i="3"/>
  <c r="C129" i="12"/>
  <c r="C141" i="12"/>
  <c r="C233" i="3"/>
  <c r="P165" i="12"/>
  <c r="C280" i="3"/>
  <c r="F94" i="12"/>
  <c r="F16" i="13"/>
  <c r="F157" i="3"/>
  <c r="F17" i="13"/>
  <c r="F172" i="3"/>
  <c r="F106" i="12"/>
  <c r="F177" i="3"/>
  <c r="P106" i="12"/>
  <c r="F22" i="13"/>
  <c r="F112" i="12"/>
  <c r="P112" i="12"/>
  <c r="F23" i="13"/>
  <c r="F197" i="3"/>
  <c r="P118" i="12"/>
  <c r="F212" i="3"/>
  <c r="F130" i="12"/>
  <c r="F222" i="3"/>
  <c r="F136" i="12"/>
  <c r="F227" i="3"/>
  <c r="P136" i="12"/>
  <c r="F232" i="3"/>
  <c r="F142" i="12"/>
  <c r="F237" i="3"/>
  <c r="P142" i="12"/>
  <c r="F172" i="12"/>
  <c r="F282" i="3"/>
  <c r="F178" i="12"/>
  <c r="F293" i="3"/>
  <c r="F298" i="3"/>
  <c r="P178" i="12"/>
  <c r="G15" i="2"/>
  <c r="N4" i="4"/>
  <c r="H9" i="3" s="1"/>
  <c r="N36" i="4"/>
  <c r="D17" i="11"/>
  <c r="N23" i="4"/>
  <c r="H104" i="3" s="1"/>
  <c r="C64" i="12"/>
  <c r="H198" i="3"/>
  <c r="I25" i="13"/>
  <c r="C28" i="3"/>
  <c r="I28" i="13"/>
  <c r="M16" i="12"/>
  <c r="M88" i="12"/>
  <c r="F5" i="12"/>
  <c r="F3" i="3"/>
  <c r="C51" i="12"/>
  <c r="C83" i="3"/>
  <c r="C110" i="3"/>
  <c r="P63" i="12"/>
  <c r="I14" i="12"/>
  <c r="G23" i="3"/>
  <c r="F10" i="3"/>
  <c r="I20" i="12"/>
  <c r="I26" i="12"/>
  <c r="G43" i="3"/>
  <c r="I50" i="12"/>
  <c r="G83" i="3"/>
  <c r="I62" i="12"/>
  <c r="G103" i="3"/>
  <c r="I74" i="12"/>
  <c r="G123" i="3"/>
  <c r="C93" i="12"/>
  <c r="C153" i="3"/>
  <c r="C21" i="13"/>
  <c r="C180" i="3"/>
  <c r="P105" i="12"/>
  <c r="C193" i="3"/>
  <c r="C117" i="12"/>
  <c r="C220" i="3"/>
  <c r="C23" i="2"/>
  <c r="C294" i="3"/>
  <c r="C177" i="12"/>
  <c r="B23" i="1"/>
  <c r="B19" i="1"/>
  <c r="B15" i="1"/>
  <c r="B11" i="1"/>
  <c r="C27" i="1"/>
  <c r="C15" i="1"/>
  <c r="C19" i="3"/>
  <c r="C43" i="3"/>
  <c r="C70" i="3"/>
  <c r="F15" i="3"/>
  <c r="B18" i="2"/>
  <c r="C19" i="2"/>
  <c r="G17" i="11"/>
  <c r="G18" i="11"/>
  <c r="C21" i="11"/>
  <c r="G22" i="11"/>
  <c r="B30" i="11"/>
  <c r="C17" i="13"/>
  <c r="F18" i="13"/>
  <c r="G33" i="3"/>
  <c r="G73" i="3"/>
  <c r="M118" i="12"/>
  <c r="P129" i="12"/>
  <c r="C115" i="3"/>
  <c r="M64" i="12"/>
  <c r="P87" i="12"/>
  <c r="M154" i="12"/>
  <c r="M166" i="12"/>
  <c r="G35" i="1"/>
  <c r="N28" i="4"/>
  <c r="H129" i="3" s="1"/>
  <c r="N72" i="4"/>
  <c r="C70" i="12"/>
  <c r="D20" i="11"/>
  <c r="N7" i="4"/>
  <c r="H24" i="3" s="1"/>
  <c r="D24" i="11"/>
  <c r="N11" i="4"/>
  <c r="H44" i="3" s="1"/>
  <c r="D28" i="11"/>
  <c r="N15" i="4"/>
  <c r="H64" i="3" s="1"/>
  <c r="D32" i="11"/>
  <c r="N19" i="4"/>
  <c r="H84" i="3" s="1"/>
  <c r="D16" i="13"/>
  <c r="N39" i="4"/>
  <c r="H154" i="3" s="1"/>
  <c r="D20" i="13"/>
  <c r="N43" i="4"/>
  <c r="H174" i="3" s="1"/>
  <c r="D24" i="13"/>
  <c r="N47" i="4"/>
  <c r="H194" i="3" s="1"/>
  <c r="D28" i="13"/>
  <c r="N51" i="4"/>
  <c r="H214" i="3" s="1"/>
  <c r="D32" i="13"/>
  <c r="C142" i="12"/>
  <c r="C118" i="12"/>
  <c r="C166" i="12"/>
  <c r="G14" i="1"/>
  <c r="G18" i="1"/>
  <c r="G22" i="1"/>
  <c r="G26" i="1"/>
  <c r="G30" i="1"/>
  <c r="G34" i="1"/>
  <c r="G10" i="2"/>
  <c r="G14" i="2"/>
  <c r="G18" i="2"/>
  <c r="G22" i="2"/>
  <c r="G26" i="2"/>
  <c r="G30" i="2"/>
  <c r="G34" i="2"/>
  <c r="N55" i="4"/>
  <c r="H234" i="3" s="1"/>
  <c r="N59" i="4"/>
  <c r="H254" i="3" s="1"/>
  <c r="N67" i="4"/>
  <c r="H295" i="3" s="1"/>
  <c r="N71" i="4"/>
  <c r="O6" i="5"/>
  <c r="U7" i="5"/>
  <c r="N5" i="4"/>
  <c r="H14" i="3" s="1"/>
  <c r="D18" i="11"/>
  <c r="N9" i="4"/>
  <c r="H34" i="3" s="1"/>
  <c r="D22" i="11"/>
  <c r="N13" i="4"/>
  <c r="H54" i="3" s="1"/>
  <c r="C34" i="12"/>
  <c r="D26" i="11"/>
  <c r="N17" i="4"/>
  <c r="H74" i="3" s="1"/>
  <c r="D30" i="11"/>
  <c r="D18" i="13"/>
  <c r="N41" i="4"/>
  <c r="H164" i="3" s="1"/>
  <c r="D22" i="13"/>
  <c r="N45" i="4"/>
  <c r="H184" i="3" s="1"/>
  <c r="C112" i="12"/>
  <c r="D26" i="13"/>
  <c r="N49" i="4"/>
  <c r="H204" i="3" s="1"/>
  <c r="C124" i="12"/>
  <c r="D30" i="13"/>
  <c r="C136" i="12"/>
  <c r="I2" i="12"/>
  <c r="G3" i="3"/>
  <c r="F75" i="12"/>
  <c r="C125" i="3"/>
  <c r="F87" i="12"/>
  <c r="C145" i="3"/>
  <c r="C168" i="3"/>
  <c r="M99" i="12"/>
  <c r="B19" i="13"/>
  <c r="M111" i="12"/>
  <c r="C188" i="3"/>
  <c r="C208" i="3"/>
  <c r="M123" i="12"/>
  <c r="B27" i="13"/>
  <c r="F165" i="12"/>
  <c r="C275" i="3"/>
  <c r="K15" i="5"/>
  <c r="B29" i="13"/>
  <c r="H17" i="13"/>
  <c r="F158" i="3"/>
  <c r="F173" i="3"/>
  <c r="F107" i="12"/>
  <c r="F178" i="3"/>
  <c r="H21" i="13"/>
  <c r="P107" i="12"/>
  <c r="H25" i="13"/>
  <c r="F198" i="3"/>
  <c r="F203" i="3"/>
  <c r="F125" i="12"/>
  <c r="F223" i="3"/>
  <c r="F137" i="12"/>
  <c r="P149" i="12"/>
  <c r="F248" i="3"/>
  <c r="P161" i="12"/>
  <c r="F268" i="3"/>
  <c r="G16" i="1"/>
  <c r="G20" i="1"/>
  <c r="G24" i="1"/>
  <c r="G28" i="1"/>
  <c r="G32" i="1"/>
  <c r="G36" i="1"/>
  <c r="G12" i="2"/>
  <c r="G16" i="2"/>
  <c r="G20" i="2"/>
  <c r="G24" i="2"/>
  <c r="G28" i="2"/>
  <c r="G32" i="2"/>
  <c r="N53" i="4"/>
  <c r="H224" i="3" s="1"/>
  <c r="N57" i="4"/>
  <c r="H244" i="3" s="1"/>
  <c r="N61" i="4"/>
  <c r="H264" i="3" s="1"/>
  <c r="N65" i="4"/>
  <c r="H284" i="3" s="1"/>
  <c r="N69" i="4"/>
  <c r="N73" i="4"/>
  <c r="O8" i="5"/>
  <c r="F4" i="12"/>
  <c r="F16" i="11"/>
  <c r="F2" i="3"/>
  <c r="C15" i="3"/>
  <c r="C12" i="1"/>
  <c r="D17" i="1"/>
  <c r="C39" i="3"/>
  <c r="C55" i="3"/>
  <c r="C20" i="1"/>
  <c r="C26" i="11"/>
  <c r="M63" i="12"/>
  <c r="C108" i="3"/>
  <c r="M87" i="12"/>
  <c r="C148" i="3"/>
  <c r="F38" i="3"/>
  <c r="H23" i="11"/>
  <c r="F48" i="3"/>
  <c r="H25" i="11"/>
  <c r="H26" i="11"/>
  <c r="F53" i="3"/>
  <c r="F63" i="3"/>
  <c r="F41" i="12"/>
  <c r="F65" i="12"/>
  <c r="F103" i="3"/>
  <c r="F113" i="3"/>
  <c r="F71" i="12"/>
  <c r="F143" i="3"/>
  <c r="F89" i="12"/>
  <c r="L6" i="5"/>
  <c r="C28" i="11"/>
  <c r="Q6" i="5"/>
  <c r="B5" i="5"/>
  <c r="C165" i="3"/>
  <c r="F99" i="12"/>
  <c r="C18" i="13"/>
  <c r="C178" i="3"/>
  <c r="B21" i="13"/>
  <c r="B15" i="2"/>
  <c r="C189" i="3"/>
  <c r="D17" i="2"/>
  <c r="F123" i="12"/>
  <c r="C26" i="13"/>
  <c r="C20" i="2"/>
  <c r="C218" i="3"/>
  <c r="B23" i="2"/>
  <c r="M129" i="12"/>
  <c r="F147" i="12"/>
  <c r="C245" i="3"/>
  <c r="C258" i="3"/>
  <c r="M153" i="12"/>
  <c r="F159" i="12"/>
  <c r="C265" i="3"/>
  <c r="C278" i="3"/>
  <c r="M165" i="12"/>
  <c r="F171" i="12"/>
  <c r="C285" i="3"/>
  <c r="M177" i="12"/>
  <c r="C299" i="3"/>
  <c r="C34" i="2"/>
  <c r="R15" i="5"/>
  <c r="C32" i="13"/>
  <c r="I28" i="11"/>
  <c r="T4" i="5"/>
  <c r="I16" i="13"/>
  <c r="H153" i="3"/>
  <c r="I95" i="12"/>
  <c r="H158" i="3"/>
  <c r="I17" i="13"/>
  <c r="H163" i="3"/>
  <c r="I101" i="12"/>
  <c r="I18" i="13"/>
  <c r="H168" i="3"/>
  <c r="S101" i="12"/>
  <c r="H173" i="3"/>
  <c r="I107" i="12"/>
  <c r="I20" i="13"/>
  <c r="I21" i="13"/>
  <c r="H178" i="3"/>
  <c r="S107" i="12"/>
  <c r="H183" i="3"/>
  <c r="I113" i="12"/>
  <c r="H193" i="3"/>
  <c r="I119" i="12"/>
  <c r="I24" i="13"/>
  <c r="I125" i="12"/>
  <c r="I26" i="13"/>
  <c r="H208" i="3"/>
  <c r="I27" i="13"/>
  <c r="H213" i="3"/>
  <c r="I131" i="12"/>
  <c r="H223" i="3"/>
  <c r="I137" i="12"/>
  <c r="H228" i="3"/>
  <c r="S137" i="12"/>
  <c r="H233" i="3"/>
  <c r="I143" i="12"/>
  <c r="S143" i="12"/>
  <c r="H238" i="3"/>
  <c r="H243" i="3"/>
  <c r="I149" i="12"/>
  <c r="H248" i="3"/>
  <c r="S149" i="12"/>
  <c r="S155" i="12"/>
  <c r="H258" i="3"/>
  <c r="I161" i="12"/>
  <c r="H263" i="3"/>
  <c r="S161" i="12"/>
  <c r="H268" i="3"/>
  <c r="H273" i="3"/>
  <c r="I167" i="12"/>
  <c r="S167" i="12"/>
  <c r="H278" i="3"/>
  <c r="I173" i="12"/>
  <c r="H283" i="3"/>
  <c r="S173" i="12"/>
  <c r="H289" i="3"/>
  <c r="I179" i="12"/>
  <c r="H294" i="3"/>
  <c r="S179" i="12"/>
  <c r="H299" i="3"/>
  <c r="C41" i="11"/>
  <c r="B37" i="2"/>
  <c r="C79" i="3"/>
  <c r="C95" i="3"/>
  <c r="C99" i="3"/>
  <c r="B31" i="11"/>
  <c r="H27" i="11"/>
  <c r="F83" i="3"/>
  <c r="F9" i="12"/>
  <c r="F33" i="12"/>
  <c r="S95" i="12"/>
  <c r="S119" i="12"/>
  <c r="S125" i="12"/>
  <c r="M2" i="12"/>
  <c r="E17" i="11"/>
  <c r="H19" i="1"/>
  <c r="M26" i="12"/>
  <c r="G8" i="12"/>
  <c r="C12" i="3"/>
  <c r="C187" i="3"/>
  <c r="Q110" i="12"/>
  <c r="H12" i="2"/>
  <c r="C98" i="12"/>
  <c r="E18" i="13"/>
  <c r="D162" i="3"/>
  <c r="D182" i="3"/>
  <c r="E22" i="13"/>
  <c r="D202" i="3"/>
  <c r="H20" i="2"/>
  <c r="C122" i="12"/>
  <c r="D222" i="3"/>
  <c r="C134" i="12"/>
  <c r="C146" i="12"/>
  <c r="H28" i="2"/>
  <c r="G134" i="12"/>
  <c r="C222" i="3"/>
  <c r="G146" i="12"/>
  <c r="C242" i="3"/>
  <c r="H253" i="3"/>
  <c r="G50" i="12"/>
  <c r="C82" i="3"/>
  <c r="G68" i="12"/>
  <c r="C112" i="3"/>
  <c r="C132" i="3"/>
  <c r="G80" i="12"/>
  <c r="C68" i="12"/>
  <c r="D112" i="3"/>
  <c r="C80" i="12"/>
  <c r="D132" i="3"/>
  <c r="C252" i="3"/>
  <c r="G152" i="12"/>
  <c r="C272" i="3"/>
  <c r="G164" i="12"/>
  <c r="C158" i="12"/>
  <c r="D262" i="3"/>
  <c r="B39" i="1"/>
  <c r="F21" i="12"/>
  <c r="C16" i="1"/>
  <c r="C22" i="11"/>
  <c r="C75" i="3"/>
  <c r="C24" i="1"/>
  <c r="M51" i="12"/>
  <c r="C88" i="3"/>
  <c r="M75" i="12"/>
  <c r="C128" i="3"/>
  <c r="F81" i="12"/>
  <c r="C135" i="3"/>
  <c r="P5" i="12"/>
  <c r="H17" i="11"/>
  <c r="F11" i="12"/>
  <c r="F13" i="3"/>
  <c r="H18" i="11"/>
  <c r="H20" i="11"/>
  <c r="F23" i="3"/>
  <c r="F23" i="12"/>
  <c r="H22" i="11"/>
  <c r="P47" i="12"/>
  <c r="F78" i="3"/>
  <c r="F88" i="3"/>
  <c r="P53" i="12"/>
  <c r="F59" i="12"/>
  <c r="F93" i="3"/>
  <c r="P65" i="12"/>
  <c r="F108" i="3"/>
  <c r="P77" i="12"/>
  <c r="F128" i="3"/>
  <c r="F138" i="3"/>
  <c r="P83" i="12"/>
  <c r="P89" i="12"/>
  <c r="F148" i="3"/>
  <c r="C32" i="11"/>
  <c r="R7" i="5"/>
  <c r="E5" i="5"/>
  <c r="C158" i="3"/>
  <c r="B11" i="2"/>
  <c r="C169" i="3"/>
  <c r="D13" i="2"/>
  <c r="C185" i="3"/>
  <c r="F111" i="12"/>
  <c r="C198" i="3"/>
  <c r="M117" i="12"/>
  <c r="B19" i="2"/>
  <c r="C209" i="3"/>
  <c r="D21" i="2"/>
  <c r="C225" i="3"/>
  <c r="C24" i="2"/>
  <c r="F135" i="12"/>
  <c r="M141" i="12"/>
  <c r="C238" i="3"/>
  <c r="L14" i="5"/>
  <c r="C30" i="2"/>
  <c r="C28" i="13"/>
  <c r="B31" i="13"/>
  <c r="B33" i="2"/>
  <c r="H188" i="3"/>
  <c r="S113" i="12"/>
  <c r="I23" i="13"/>
  <c r="C36" i="1"/>
  <c r="C32" i="1"/>
  <c r="C28" i="1"/>
  <c r="B27" i="2"/>
  <c r="C28" i="2"/>
  <c r="D29" i="2"/>
  <c r="B17" i="13"/>
  <c r="I19" i="13"/>
  <c r="I22" i="13"/>
  <c r="H19" i="11"/>
  <c r="F43" i="3"/>
  <c r="F98" i="3"/>
  <c r="F45" i="12"/>
  <c r="M27" i="12"/>
  <c r="P29" i="12"/>
  <c r="H218" i="3"/>
  <c r="C229" i="3"/>
  <c r="P71" i="12"/>
  <c r="F77" i="12"/>
  <c r="F83" i="12"/>
  <c r="C4" i="5"/>
  <c r="C59" i="3"/>
  <c r="B25" i="11"/>
  <c r="C22" i="13"/>
  <c r="H21" i="11"/>
  <c r="F8" i="3"/>
  <c r="F58" i="3"/>
  <c r="F17" i="12"/>
  <c r="F35" i="12"/>
  <c r="P17" i="12"/>
  <c r="P23" i="12"/>
  <c r="M93" i="12"/>
  <c r="Q14" i="5"/>
  <c r="C205" i="3"/>
  <c r="H203" i="3"/>
  <c r="Q92" i="12"/>
  <c r="H22" i="2"/>
  <c r="H26" i="2"/>
  <c r="C128" i="12"/>
  <c r="C22" i="3"/>
  <c r="G14" i="12"/>
  <c r="D152" i="3"/>
  <c r="H10" i="2"/>
  <c r="D172" i="3"/>
  <c r="E20" i="13"/>
  <c r="C42" i="3"/>
  <c r="C92" i="12"/>
  <c r="C177" i="3"/>
  <c r="C2" i="3"/>
  <c r="D17" i="3"/>
  <c r="C104" i="12"/>
  <c r="M32" i="12"/>
  <c r="E27" i="11"/>
  <c r="C72" i="3"/>
  <c r="G44" i="12"/>
  <c r="D117" i="3"/>
  <c r="M68" i="12"/>
  <c r="Q152" i="12"/>
  <c r="C257" i="3"/>
  <c r="Q176" i="12"/>
  <c r="C298" i="3"/>
  <c r="P141" i="12"/>
  <c r="C240" i="3"/>
  <c r="C153" i="12"/>
  <c r="C253" i="3"/>
  <c r="P153" i="12"/>
  <c r="C260" i="3"/>
  <c r="P177" i="12"/>
  <c r="C301" i="3"/>
  <c r="F148" i="12"/>
  <c r="F242" i="3"/>
  <c r="F247" i="3"/>
  <c r="P148" i="12"/>
  <c r="P154" i="12"/>
  <c r="F257" i="3"/>
  <c r="F166" i="12"/>
  <c r="F272" i="3"/>
  <c r="F29" i="2"/>
  <c r="F25" i="2"/>
  <c r="F21" i="2"/>
  <c r="F17" i="2"/>
  <c r="F13" i="2"/>
  <c r="M173" i="12"/>
  <c r="M155" i="12"/>
  <c r="M143" i="12"/>
  <c r="M83" i="12"/>
  <c r="M71" i="12"/>
  <c r="M59" i="12"/>
  <c r="F295" i="3"/>
  <c r="F279" i="3"/>
  <c r="F264" i="3"/>
  <c r="F254" i="3"/>
  <c r="F224" i="3"/>
  <c r="F28" i="2"/>
  <c r="F24" i="2"/>
  <c r="F20" i="2"/>
  <c r="F16" i="2"/>
  <c r="F12" i="2"/>
  <c r="F21" i="1"/>
  <c r="F25" i="1"/>
  <c r="F29" i="1"/>
  <c r="C173" i="12"/>
  <c r="C155" i="12"/>
  <c r="C143" i="12"/>
  <c r="C83" i="12"/>
  <c r="C71" i="12"/>
  <c r="M53" i="12"/>
  <c r="F284" i="3"/>
  <c r="F269" i="3"/>
  <c r="F219" i="3"/>
  <c r="B5" i="1"/>
  <c r="D16" i="11"/>
  <c r="N3" i="4"/>
  <c r="H4" i="3" s="1"/>
  <c r="C9" i="13"/>
  <c r="B5" i="2"/>
  <c r="D232" i="3"/>
  <c r="D242" i="3"/>
  <c r="C8" i="3"/>
  <c r="B17" i="11"/>
  <c r="Q116" i="12"/>
  <c r="C247" i="3"/>
  <c r="M92" i="12"/>
  <c r="E25" i="13"/>
  <c r="E21" i="13"/>
  <c r="H25" i="2"/>
  <c r="H21" i="2"/>
  <c r="D207" i="3"/>
  <c r="D187" i="3"/>
  <c r="D167" i="3"/>
  <c r="G62" i="12"/>
  <c r="C50" i="12"/>
  <c r="D247" i="3"/>
  <c r="D227" i="3"/>
  <c r="C207" i="3"/>
  <c r="C182" i="3"/>
  <c r="D27" i="3"/>
  <c r="D47" i="3"/>
  <c r="C57" i="3"/>
  <c r="H17" i="1"/>
  <c r="H15" i="1"/>
  <c r="H11" i="2"/>
  <c r="E16" i="11"/>
  <c r="E18" i="11"/>
  <c r="E26" i="11"/>
  <c r="C38" i="12"/>
  <c r="C117" i="3"/>
  <c r="G116" i="12"/>
</calcChain>
</file>

<file path=xl/sharedStrings.xml><?xml version="1.0" encoding="utf-8"?>
<sst xmlns="http://schemas.openxmlformats.org/spreadsheetml/2006/main" count="1958" uniqueCount="468">
  <si>
    <t>陸上競技大会申込み一覧</t>
    <rPh sb="0" eb="2">
      <t>リクジョウ</t>
    </rPh>
    <rPh sb="2" eb="4">
      <t>キョウギ</t>
    </rPh>
    <rPh sb="4" eb="6">
      <t>タイカイ</t>
    </rPh>
    <rPh sb="6" eb="8">
      <t>モウシコ</t>
    </rPh>
    <rPh sb="9" eb="11">
      <t>イチラン</t>
    </rPh>
    <phoneticPr fontId="20"/>
  </si>
  <si>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</si>
  <si>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</si>
  <si>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</si>
  <si>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</si>
  <si>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</si>
  <si>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</si>
  <si>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男</t>
    <rPh sb="0" eb="1">
      <t>ダン</t>
    </rPh>
    <phoneticPr fontId="20"/>
  </si>
  <si>
    <r>
      <t xml:space="preserve">　 </t>
    </r>
    <r>
      <rPr>
        <sz val="11"/>
        <rFont val="ＭＳ Ｐゴシック"/>
        <family val="3"/>
        <charset val="128"/>
      </rPr>
      <t xml:space="preserve">         </t>
    </r>
    <r>
      <rPr>
        <sz val="11"/>
        <rFont val="ＭＳ Ｐゴシック"/>
        <family val="3"/>
        <charset val="128"/>
      </rPr>
      <t>　　　　（男子は黒・女子は赤で記入）</t>
    </r>
    <rPh sb="16" eb="18">
      <t>ダンシ</t>
    </rPh>
    <rPh sb="19" eb="20">
      <t>クロ</t>
    </rPh>
    <rPh sb="21" eb="23">
      <t>ジョシ</t>
    </rPh>
    <rPh sb="24" eb="25">
      <t>アカ</t>
    </rPh>
    <rPh sb="26" eb="28">
      <t>キニュウ</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</si>
  <si>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</si>
  <si>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</si>
  <si>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</si>
  <si>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</si>
  <si>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</si>
  <si>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最近の記録</t>
    <rPh sb="0" eb="2">
      <t>サイキン</t>
    </rPh>
    <rPh sb="3" eb="5">
      <t>キロク</t>
    </rPh>
    <phoneticPr fontId="20"/>
  </si>
  <si>
    <t>所　　　属</t>
    <rPh sb="0" eb="1">
      <t>ショ</t>
    </rPh>
    <rPh sb="4" eb="5">
      <t>ゾク</t>
    </rPh>
    <phoneticPr fontId="20"/>
  </si>
  <si>
    <t>学年
又は
年齢</t>
    <rPh sb="0" eb="2">
      <t>ガクネン</t>
    </rPh>
    <rPh sb="3" eb="4">
      <t>マタ</t>
    </rPh>
    <rPh sb="6" eb="8">
      <t>ネンレイ</t>
    </rPh>
    <phoneticPr fontId="20"/>
  </si>
  <si>
    <t>出場種目</t>
    <rPh sb="0" eb="2">
      <t>シュツジョウ</t>
    </rPh>
    <rPh sb="2" eb="4">
      <t>シュモク</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</si>
  <si>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</si>
  <si>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</si>
  <si>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</si>
  <si>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t xml:space="preserve">   同大会名
   期　　　日</t>
    <rPh sb="3" eb="4">
      <t>ドウ</t>
    </rPh>
    <rPh sb="4" eb="7">
      <t>タイカイメイ</t>
    </rPh>
    <rPh sb="11" eb="12">
      <t>キ</t>
    </rPh>
    <rPh sb="15" eb="16">
      <t>ヒ</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</si>
  <si>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</si>
  <si>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</si>
  <si>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</si>
  <si>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</si>
  <si>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</si>
  <si>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</si>
  <si>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</si>
  <si>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</si>
  <si>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</si>
  <si>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</si>
  <si>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</si>
  <si>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</si>
  <si>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會澤　凜太朗</t>
    <rPh sb="3" eb="4">
      <t>りん</t>
    </rPh>
    <phoneticPr fontId="1" type="Hiragana"/>
  </si>
  <si>
    <t>松本　瑠夏</t>
  </si>
  <si>
    <t>西野　拓実</t>
  </si>
  <si>
    <t>菊池　祐花</t>
  </si>
  <si>
    <t>萩庭　果帆</t>
  </si>
  <si>
    <t>梶山　颯月</t>
  </si>
  <si>
    <t>廣澤　彩夏</t>
  </si>
  <si>
    <t>鈴木　菜緒</t>
  </si>
  <si>
    <t>中田　裕大</t>
  </si>
  <si>
    <t>男</t>
  </si>
  <si>
    <t>清水　未来</t>
  </si>
  <si>
    <t>女</t>
  </si>
  <si>
    <t>市総体</t>
    <rPh sb="0" eb="1">
      <t>シ</t>
    </rPh>
    <rPh sb="1" eb="3">
      <t>ソウタイ</t>
    </rPh>
    <phoneticPr fontId="20"/>
  </si>
  <si>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</si>
  <si>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</si>
  <si>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</si>
  <si>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</si>
  <si>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</si>
  <si>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</si>
  <si>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</si>
  <si>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</si>
  <si>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□監督自署</t>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</si>
  <si>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</si>
  <si>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</si>
  <si>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</si>
  <si>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</si>
  <si>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</si>
  <si>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</si>
  <si>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</si>
  <si>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</si>
  <si>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</si>
  <si>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</si>
  <si>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</si>
  <si>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</si>
  <si>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</si>
  <si>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t>県北総体</t>
    <rPh sb="0" eb="2">
      <t>ケンホク</t>
    </rPh>
    <rPh sb="2" eb="4">
      <t>ソウタイ</t>
    </rPh>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</si>
  <si>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</si>
  <si>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</si>
  <si>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</si>
  <si>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</si>
  <si>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</si>
  <si>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</si>
  <si>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</si>
  <si>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</si>
  <si>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</si>
  <si>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</si>
  <si>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</si>
  <si>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</si>
  <si>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</si>
  <si>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</si>
  <si>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</si>
  <si>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４　×１００ｍＲ</t>
    <phoneticPr fontId="20"/>
  </si>
  <si>
    <t>小貫　滉太</t>
  </si>
  <si>
    <t>瀬谷　真生</t>
  </si>
  <si>
    <t>鈴木　美玖</t>
  </si>
  <si>
    <t>6/8</t>
    <phoneticPr fontId="20"/>
  </si>
  <si>
    <t>県中学記録会</t>
    <rPh sb="0" eb="1">
      <t>ケン</t>
    </rPh>
    <rPh sb="1" eb="3">
      <t>チュウガク</t>
    </rPh>
    <rPh sb="3" eb="5">
      <t>キロク</t>
    </rPh>
    <rPh sb="5" eb="6">
      <t>カイ</t>
    </rPh>
    <phoneticPr fontId="20"/>
  </si>
  <si>
    <t>日立記録会</t>
    <rPh sb="0" eb="2">
      <t>ヒタチ</t>
    </rPh>
    <rPh sb="2" eb="4">
      <t>キロク</t>
    </rPh>
    <rPh sb="4" eb="5">
      <t>カイ</t>
    </rPh>
    <phoneticPr fontId="20"/>
  </si>
  <si>
    <t>和田　桃果</t>
  </si>
  <si>
    <t>篠田　知輝</t>
  </si>
  <si>
    <t>川崎　将志</t>
  </si>
  <si>
    <t>市新人</t>
    <rPh sb="0" eb="1">
      <t>シ</t>
    </rPh>
    <rPh sb="1" eb="3">
      <t>シンジン</t>
    </rPh>
    <phoneticPr fontId="20"/>
  </si>
  <si>
    <t>川崎　哲也</t>
  </si>
  <si>
    <t>都築　 優</t>
  </si>
  <si>
    <t>菊池　洋紀</t>
  </si>
  <si>
    <t>・姓と名の間には全角スペースを入れること</t>
    <phoneticPr fontId="20"/>
  </si>
  <si>
    <t>・半角カタカナで入力すること
・姓と名の間には全角スペースを入れるこ</t>
    <phoneticPr fontId="20"/>
  </si>
  <si>
    <t>（自動）</t>
    <rPh sb="1" eb="3">
      <t>ジドウ</t>
    </rPh>
    <phoneticPr fontId="20"/>
  </si>
  <si>
    <t>・種目コードは別シート「種目コード」を参照</t>
  </si>
  <si>
    <t>（自動）直接入力しないようにしてください。</t>
    <rPh sb="1" eb="3">
      <t>ジドウ</t>
    </rPh>
    <rPh sb="4" eb="6">
      <t>チョクセツ</t>
    </rPh>
    <rPh sb="6" eb="8">
      <t>ニュウリョク</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</si>
  <si>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</si>
  <si>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</si>
  <si>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</si>
  <si>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</si>
  <si>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</si>
  <si>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</si>
  <si>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200m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</si>
  <si>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</si>
  <si>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</si>
  <si>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</si>
  <si>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</si>
  <si>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</si>
  <si>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</si>
  <si>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</si>
  <si>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</si>
  <si>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</si>
  <si>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</si>
  <si>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</si>
  <si>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</si>
  <si>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</si>
  <si>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</si>
  <si>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１年女子　100m</t>
    <rPh sb="1" eb="2">
      <t>ネン</t>
    </rPh>
    <rPh sb="2" eb="3">
      <t>ジョ</t>
    </rPh>
    <phoneticPr fontId="20"/>
  </si>
  <si>
    <t>３年女子　100m</t>
    <rPh sb="1" eb="2">
      <t>ネン</t>
    </rPh>
    <phoneticPr fontId="20"/>
  </si>
  <si>
    <t>２年女子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</si>
  <si>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</si>
  <si>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</si>
  <si>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</si>
  <si>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共通女子　800m</t>
    <rPh sb="0" eb="2">
      <t>キョウツウ</t>
    </rPh>
    <phoneticPr fontId="20"/>
  </si>
  <si>
    <t>共通女子　1500m</t>
    <rPh sb="0" eb="2">
      <t>キョウツウ</t>
    </rPh>
    <phoneticPr fontId="20"/>
  </si>
  <si>
    <t>共通女子　3000m</t>
    <rPh sb="0" eb="2">
      <t>キョウツウ</t>
    </rPh>
    <phoneticPr fontId="20"/>
  </si>
  <si>
    <t>１年女子　800m</t>
    <rPh sb="1" eb="2">
      <t>ネン</t>
    </rPh>
    <rPh sb="2" eb="4">
      <t>ジョシ</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</si>
  <si>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</si>
  <si>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</si>
  <si>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</si>
  <si>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</si>
  <si>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</si>
  <si>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</si>
  <si>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</si>
  <si>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ジャべリックスロー</t>
    <rPh sb="0" eb="2">
      <t>キョウツウ</t>
    </rPh>
    <phoneticPr fontId="20"/>
  </si>
  <si>
    <t>共通男子　110ｍＨ</t>
    <rPh sb="0" eb="2">
      <t>キョウツウ</t>
    </rPh>
    <rPh sb="2" eb="4">
      <t>ダンシ</t>
    </rPh>
    <phoneticPr fontId="20"/>
  </si>
  <si>
    <t>共通女子　100ｍＨ</t>
    <rPh sb="0" eb="2">
      <t>キョウツウ</t>
    </rPh>
    <rPh sb="2" eb="4">
      <t>ジョシ</t>
    </rPh>
    <phoneticPr fontId="20"/>
  </si>
  <si>
    <t>ﾌ ﾘ ｶ ﾞﾅ</t>
    <phoneticPr fontId="20"/>
  </si>
  <si>
    <t>ｵﾇｷ ｺｳﾀ</t>
    <phoneticPr fontId="20"/>
  </si>
  <si>
    <t>ｱｲｻﾞﾜ ﾘﾝﾀﾛｳ</t>
    <phoneticPr fontId="20"/>
  </si>
  <si>
    <t>ﾅｶﾀ ﾕｳﾀﾞｲ</t>
    <phoneticPr fontId="20"/>
  </si>
  <si>
    <t>ﾆｼﾉ ﾀｸﾐ</t>
    <phoneticPr fontId="20"/>
  </si>
  <si>
    <t>ｼﾐｽﾞ ﾐｸ</t>
    <phoneticPr fontId="20"/>
  </si>
  <si>
    <t>ｼﾉﾀﾞ ﾄﾓｷ</t>
    <phoneticPr fontId="20"/>
  </si>
  <si>
    <t>ｶﾜｻｷ ﾃﾂﾔ</t>
    <phoneticPr fontId="20"/>
  </si>
  <si>
    <t>ｶﾜｻｷ ﾏｻｼ</t>
    <phoneticPr fontId="20"/>
  </si>
  <si>
    <t>ﾂﾂﾞｷ ﾕｳ</t>
    <phoneticPr fontId="20"/>
  </si>
  <si>
    <t>ｷｸﾁ ﾋﾛｷ</t>
    <phoneticPr fontId="20"/>
  </si>
  <si>
    <t>ｾﾔ ﾏｵ</t>
    <phoneticPr fontId="20"/>
  </si>
  <si>
    <t>ｽｽﾞｷ ﾐｸ</t>
    <phoneticPr fontId="20"/>
  </si>
  <si>
    <t>ｶｼﾞﾔﾏ ｻﾂｷ</t>
    <phoneticPr fontId="20"/>
  </si>
  <si>
    <t>ﾋﾛｻﾜ ｱﾔｶ</t>
    <phoneticPr fontId="20"/>
  </si>
  <si>
    <t>ｽｽﾞｷ ﾅｵ</t>
    <phoneticPr fontId="20"/>
  </si>
  <si>
    <t>ｷｸﾁ ﾕｳｶ</t>
    <phoneticPr fontId="20"/>
  </si>
  <si>
    <t>ﾜﾀﾞ ﾓﾓｶ</t>
    <phoneticPr fontId="20"/>
  </si>
  <si>
    <t>ﾏﾂﾓﾄ ﾙｶ</t>
    <phoneticPr fontId="20"/>
  </si>
  <si>
    <t>ﾊｷﾞﾆﾜ ｶﾎ</t>
    <phoneticPr fontId="20"/>
  </si>
  <si>
    <t>ﾌﾘｶﾞﾅ</t>
    <phoneticPr fontId="20"/>
  </si>
  <si>
    <t>№</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</si>
  <si>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</si>
  <si>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</si>
  <si>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r>
      <t xml:space="preserve">　          </t>
    </r>
    <r>
      <rPr>
        <sz val="11"/>
        <rFont val="ＭＳ Ｐゴシック"/>
        <family val="3"/>
        <charset val="128"/>
      </rPr>
      <t>　　　　　　　（男子は黒・女子は赤で記入）</t>
    </r>
    <rPh sb="19" eb="21">
      <t>ダンシ</t>
    </rPh>
    <rPh sb="22" eb="23">
      <t>クロ</t>
    </rPh>
    <rPh sb="24" eb="26">
      <t>ジョシ</t>
    </rPh>
    <rPh sb="27" eb="28">
      <t>アカ</t>
    </rPh>
    <rPh sb="29" eb="31">
      <t>キニュウ</t>
    </rPh>
    <phoneticPr fontId="20"/>
  </si>
  <si>
    <t>監督者名</t>
    <rPh sb="0" eb="3">
      <t>カントクシャ</t>
    </rPh>
    <rPh sb="3" eb="4">
      <t>メイ</t>
    </rPh>
    <phoneticPr fontId="20"/>
  </si>
  <si>
    <t>種目コード</t>
    <rPh sb="0" eb="2">
      <t>シュモク</t>
    </rPh>
    <phoneticPr fontId="20"/>
  </si>
  <si>
    <t>大会名</t>
    <rPh sb="0" eb="2">
      <t>タイカイ</t>
    </rPh>
    <rPh sb="2" eb="3">
      <t>メイ</t>
    </rPh>
    <phoneticPr fontId="20"/>
  </si>
  <si>
    <t>期日（資格を得た大会の期日）</t>
    <rPh sb="0" eb="2">
      <t>キジツ</t>
    </rPh>
    <rPh sb="3" eb="5">
      <t>シカク</t>
    </rPh>
    <rPh sb="6" eb="7">
      <t>エ</t>
    </rPh>
    <rPh sb="8" eb="10">
      <t>タイカイ</t>
    </rPh>
    <rPh sb="11" eb="13">
      <t>キジツ</t>
    </rPh>
    <phoneticPr fontId="20"/>
  </si>
  <si>
    <t>・半角数字で入力すること
・参考記録で構わないので，必ず入力する
・右記を参照</t>
    <rPh sb="34" eb="35">
      <t>ミギ</t>
    </rPh>
    <rPh sb="35" eb="36">
      <t>キ</t>
    </rPh>
    <rPh sb="37" eb="39">
      <t>サンショウ</t>
    </rPh>
    <phoneticPr fontId="20"/>
  </si>
  <si>
    <t>・半角数字で入力する</t>
    <phoneticPr fontId="20"/>
  </si>
  <si>
    <t>中田　花織</t>
  </si>
  <si>
    <t>大内　綾乃</t>
  </si>
  <si>
    <t>亀山　理彩</t>
  </si>
  <si>
    <t>ﾅｶﾀﾞ ｶｵﾘ</t>
    <phoneticPr fontId="20"/>
  </si>
  <si>
    <t>ｵｵｳﾁ ｱﾔﾉ</t>
    <phoneticPr fontId="20"/>
  </si>
  <si>
    <t>ｶﾒﾔﾏ ﾘｻ</t>
    <phoneticPr fontId="20"/>
  </si>
  <si>
    <t>5/30</t>
  </si>
  <si>
    <t>5/30</t>
    <phoneticPr fontId="20"/>
  </si>
  <si>
    <t>市１</t>
    <rPh sb="0" eb="1">
      <t>シ</t>
    </rPh>
    <phoneticPr fontId="20"/>
  </si>
  <si>
    <t>北８</t>
    <rPh sb="0" eb="1">
      <t>キタ</t>
    </rPh>
    <phoneticPr fontId="20"/>
  </si>
  <si>
    <t>北１</t>
    <rPh sb="0" eb="1">
      <t>キタ</t>
    </rPh>
    <phoneticPr fontId="20"/>
  </si>
  <si>
    <t>北２</t>
    <rPh sb="0" eb="1">
      <t>キタ</t>
    </rPh>
    <phoneticPr fontId="20"/>
  </si>
  <si>
    <t>北３</t>
    <rPh sb="0" eb="1">
      <t>キタ</t>
    </rPh>
    <phoneticPr fontId="20"/>
  </si>
  <si>
    <t>北４</t>
    <rPh sb="0" eb="1">
      <t>キタ</t>
    </rPh>
    <phoneticPr fontId="20"/>
  </si>
  <si>
    <t>北５</t>
    <rPh sb="0" eb="1">
      <t>キタ</t>
    </rPh>
    <phoneticPr fontId="20"/>
  </si>
  <si>
    <t>北６</t>
    <rPh sb="0" eb="1">
      <t>キタ</t>
    </rPh>
    <phoneticPr fontId="20"/>
  </si>
  <si>
    <t>北７</t>
    <rPh sb="0" eb="1">
      <t>キタ</t>
    </rPh>
    <phoneticPr fontId="20"/>
  </si>
  <si>
    <t>北1</t>
    <rPh sb="0" eb="1">
      <t>キタ</t>
    </rPh>
    <phoneticPr fontId="20"/>
  </si>
  <si>
    <t>5/19</t>
  </si>
  <si>
    <t>共通男子　4×100mR</t>
  </si>
  <si>
    <t>共通女子　4×100mR</t>
  </si>
  <si>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</si>
  <si>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</si>
  <si>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</si>
  <si>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</si>
  <si>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携帯番号</t>
    <rPh sb="0" eb="2">
      <t>ケイタイ</t>
    </rPh>
    <rPh sb="2" eb="4">
      <t>バンゴウ</t>
    </rPh>
    <phoneticPr fontId="20"/>
  </si>
  <si>
    <t>連絡先住所</t>
    <rPh sb="0" eb="3">
      <t>レンラクサキ</t>
    </rPh>
    <rPh sb="3" eb="5">
      <t>ジュウショ</t>
    </rPh>
    <phoneticPr fontId="20"/>
  </si>
  <si>
    <t>リレー</t>
  </si>
  <si>
    <t>基礎DATAに入力
（自動）</t>
    <rPh sb="0" eb="2">
      <t>キソ</t>
    </rPh>
    <rPh sb="7" eb="9">
      <t>ニュウリョク</t>
    </rPh>
    <rPh sb="11" eb="13">
      <t>ジドウ</t>
    </rPh>
    <phoneticPr fontId="20"/>
  </si>
  <si>
    <t>基礎DATAに入力（自動）</t>
    <rPh sb="0" eb="2">
      <t>キソ</t>
    </rPh>
    <rPh sb="7" eb="9">
      <t>ニュウリョク</t>
    </rPh>
    <rPh sb="10" eb="12">
      <t>ジドウ</t>
    </rPh>
    <phoneticPr fontId="20"/>
  </si>
  <si>
    <t xml:space="preserve">基礎DATAに入力（自動）
</t>
    <rPh sb="0" eb="2">
      <t>キソ</t>
    </rPh>
    <rPh sb="7" eb="9">
      <t>ニュウリョク</t>
    </rPh>
    <rPh sb="10" eb="12">
      <t>ジドウ</t>
    </rPh>
    <phoneticPr fontId="20"/>
  </si>
  <si>
    <r>
      <t xml:space="preserve">○トラックは（便宜上）1/100秒単位まで
</t>
    </r>
    <r>
      <rPr>
        <sz val="9"/>
        <color indexed="9"/>
        <rFont val="ＭＳ Ｐゴシック"/>
        <family val="3"/>
        <charset val="128"/>
      </rPr>
      <t>・　</t>
    </r>
    <r>
      <rPr>
        <sz val="9"/>
        <rFont val="ＭＳ Ｐゴシック"/>
        <family val="3"/>
        <charset val="128"/>
      </rPr>
      <t xml:space="preserve">・例　   12"34　→  1234
</t>
    </r>
    <r>
      <rPr>
        <sz val="9"/>
        <color indexed="9"/>
        <rFont val="ＭＳ Ｐゴシック"/>
        <family val="3"/>
        <charset val="128"/>
      </rPr>
      <t>・　</t>
    </r>
    <r>
      <rPr>
        <sz val="9"/>
        <rFont val="ＭＳ Ｐゴシック"/>
        <family val="3"/>
        <charset val="128"/>
      </rPr>
      <t xml:space="preserve">・例　   63"12　→ 10312
</t>
    </r>
    <r>
      <rPr>
        <sz val="9"/>
        <color indexed="9"/>
        <rFont val="ＭＳ Ｐゴシック"/>
        <family val="3"/>
        <charset val="128"/>
      </rPr>
      <t>・　</t>
    </r>
    <r>
      <rPr>
        <sz val="9"/>
        <rFont val="ＭＳ Ｐゴシック"/>
        <family val="3"/>
        <charset val="128"/>
      </rPr>
      <t xml:space="preserve">・例　 9'23"40　→ 92340
</t>
    </r>
    <r>
      <rPr>
        <sz val="9"/>
        <color indexed="9"/>
        <rFont val="ＭＳ Ｐゴシック"/>
        <family val="3"/>
        <charset val="128"/>
      </rPr>
      <t>・　</t>
    </r>
    <r>
      <rPr>
        <sz val="9"/>
        <rFont val="ＭＳ Ｐゴシック"/>
        <family val="3"/>
        <charset val="128"/>
      </rPr>
      <t xml:space="preserve">・例　10'30"00　→103000　　　　　　　　　　　○フィールドはcm単位
</t>
    </r>
    <r>
      <rPr>
        <sz val="9"/>
        <color indexed="9"/>
        <rFont val="ＭＳ Ｐゴシック"/>
        <family val="3"/>
        <charset val="128"/>
      </rPr>
      <t>・　</t>
    </r>
    <r>
      <rPr>
        <sz val="9"/>
        <rFont val="ＭＳ Ｐゴシック"/>
        <family val="3"/>
        <charset val="128"/>
      </rPr>
      <t>・例　　　1m60　→160</t>
    </r>
    <phoneticPr fontId="20"/>
  </si>
  <si>
    <t>個人記録の累積など</t>
    <rPh sb="0" eb="2">
      <t>コジン</t>
    </rPh>
    <rPh sb="2" eb="4">
      <t>キロク</t>
    </rPh>
    <rPh sb="5" eb="7">
      <t>ルイセキ</t>
    </rPh>
    <phoneticPr fontId="20"/>
  </si>
  <si>
    <t>市１位　　　　地区８位→北8　　　　　　県新人８位→新8　　　　　　　　と記入</t>
    <rPh sb="0" eb="1">
      <t>シ</t>
    </rPh>
    <rPh sb="2" eb="3">
      <t>イ</t>
    </rPh>
    <rPh sb="7" eb="9">
      <t>チク</t>
    </rPh>
    <rPh sb="10" eb="11">
      <t>イ</t>
    </rPh>
    <rPh sb="12" eb="13">
      <t>キタ</t>
    </rPh>
    <rPh sb="20" eb="21">
      <t>ケン</t>
    </rPh>
    <rPh sb="21" eb="23">
      <t>シンジン</t>
    </rPh>
    <rPh sb="24" eb="25">
      <t>イ</t>
    </rPh>
    <rPh sb="26" eb="27">
      <t>シン</t>
    </rPh>
    <rPh sb="37" eb="39">
      <t>キニュウ</t>
    </rPh>
    <phoneticPr fontId="20"/>
  </si>
  <si>
    <r>
      <t>・登録番号（ナンバー）を入力のこと　　　　　　</t>
    </r>
    <r>
      <rPr>
        <sz val="9"/>
        <color rgb="FFFF0000"/>
        <rFont val="ＭＳ Ｐゴシック"/>
        <family val="3"/>
        <charset val="128"/>
      </rPr>
      <t>同ナンバーを１年間使用することが望ましい</t>
    </r>
    <r>
      <rPr>
        <sz val="11"/>
        <rFont val="ＭＳ Ｐゴシック"/>
        <family val="3"/>
        <charset val="128"/>
      </rPr>
      <t xml:space="preserve">
</t>
    </r>
    <rPh sb="23" eb="24">
      <t>ドウ</t>
    </rPh>
    <rPh sb="30" eb="32">
      <t>ネンカン</t>
    </rPh>
    <rPh sb="32" eb="34">
      <t>シヨウ</t>
    </rPh>
    <rPh sb="39" eb="40">
      <t>ノゾ</t>
    </rPh>
    <phoneticPr fontId="20"/>
  </si>
  <si>
    <t>泉丘</t>
    <rPh sb="0" eb="1">
      <t>イズミ</t>
    </rPh>
    <rPh sb="1" eb="2">
      <t>オカ</t>
    </rPh>
    <phoneticPr fontId="20"/>
  </si>
  <si>
    <t>日立市立泉丘中学校</t>
    <rPh sb="0" eb="4">
      <t>ヒタチシリツ</t>
    </rPh>
    <rPh sb="4" eb="5">
      <t>イズミ</t>
    </rPh>
    <rPh sb="5" eb="6">
      <t>オカ</t>
    </rPh>
    <rPh sb="6" eb="9">
      <t>チュウガッコウ</t>
    </rPh>
    <phoneticPr fontId="20"/>
  </si>
  <si>
    <t>齋藤　昌義</t>
    <rPh sb="0" eb="2">
      <t>サイトウ</t>
    </rPh>
    <rPh sb="3" eb="5">
      <t>マサヨシ</t>
    </rPh>
    <phoneticPr fontId="20"/>
  </si>
  <si>
    <t>渡邊　好一</t>
    <rPh sb="0" eb="2">
      <t>ワタナベ</t>
    </rPh>
    <rPh sb="3" eb="5">
      <t>ヨシカズ</t>
    </rPh>
    <phoneticPr fontId="20"/>
  </si>
  <si>
    <t>日立市水木町2-9-1</t>
    <rPh sb="0" eb="3">
      <t>ヒタチシ</t>
    </rPh>
    <rPh sb="3" eb="6">
      <t>ミズキチョウ</t>
    </rPh>
    <phoneticPr fontId="20"/>
  </si>
  <si>
    <t>0294-52-2757</t>
    <phoneticPr fontId="20"/>
  </si>
  <si>
    <t>090-1234-5678</t>
    <phoneticPr fontId="20"/>
  </si>
  <si>
    <t>ふりがな</t>
    <phoneticPr fontId="20"/>
  </si>
  <si>
    <t>１年男子　100ｍＨ</t>
    <rPh sb="2" eb="4">
      <t>ダンシ</t>
    </rPh>
    <phoneticPr fontId="20"/>
  </si>
  <si>
    <t>２年男子　1１0ｍＨ</t>
    <rPh sb="2" eb="4">
      <t>ダンシ</t>
    </rPh>
    <phoneticPr fontId="20"/>
  </si>
  <si>
    <t>大会名</t>
    <rPh sb="0" eb="2">
      <t>タイカイ</t>
    </rPh>
    <rPh sb="2" eb="3">
      <t>メイ</t>
    </rPh>
    <phoneticPr fontId="20"/>
  </si>
  <si>
    <t>第１３０回中学記録会</t>
    <rPh sb="0" eb="1">
      <t>ダイ</t>
    </rPh>
    <rPh sb="4" eb="5">
      <t>カイ</t>
    </rPh>
    <rPh sb="5" eb="7">
      <t>チュウガク</t>
    </rPh>
    <rPh sb="7" eb="9">
      <t>キロク</t>
    </rPh>
    <rPh sb="9" eb="10">
      <t>カイ</t>
    </rPh>
    <phoneticPr fontId="20"/>
  </si>
  <si>
    <t>・半角カタカナで入力すること
・姓と名の間には半角スペースを入れるこ</t>
    <rPh sb="23" eb="24">
      <t>ハン</t>
    </rPh>
    <phoneticPr fontId="20"/>
  </si>
  <si>
    <t>市１位→市１
地区８位→北8
県新人８位→新8　　　　　　　　
と記入してください。</t>
    <rPh sb="0" eb="1">
      <t>シ</t>
    </rPh>
    <rPh sb="2" eb="3">
      <t>イ</t>
    </rPh>
    <rPh sb="4" eb="5">
      <t>シ</t>
    </rPh>
    <rPh sb="8" eb="10">
      <t>チク</t>
    </rPh>
    <rPh sb="11" eb="12">
      <t>イ</t>
    </rPh>
    <rPh sb="13" eb="14">
      <t>キタ</t>
    </rPh>
    <rPh sb="17" eb="18">
      <t>ケン</t>
    </rPh>
    <rPh sb="18" eb="20">
      <t>シンジン</t>
    </rPh>
    <rPh sb="21" eb="22">
      <t>イ</t>
    </rPh>
    <rPh sb="23" eb="24">
      <t>シン</t>
    </rPh>
    <rPh sb="36" eb="38">
      <t>キニュウ</t>
    </rPh>
    <phoneticPr fontId="20"/>
  </si>
  <si>
    <t>該当学年</t>
    <rPh sb="0" eb="2">
      <t>ガイトウ</t>
    </rPh>
    <rPh sb="2" eb="4">
      <t>ガクネン</t>
    </rPh>
    <phoneticPr fontId="20"/>
  </si>
  <si>
    <t>0001</t>
    <phoneticPr fontId="20"/>
  </si>
  <si>
    <t>0002</t>
    <phoneticPr fontId="20"/>
  </si>
  <si>
    <t>0003</t>
    <phoneticPr fontId="20"/>
  </si>
  <si>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</si>
  <si>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</si>
  <si>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</si>
  <si>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</si>
  <si>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</si>
  <si>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</si>
  <si>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</si>
  <si>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</si>
  <si>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</si>
  <si>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</si>
  <si>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</si>
  <si>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</si>
  <si>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</si>
  <si>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</si>
  <si>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</si>
  <si>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</si>
  <si>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</si>
  <si>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</si>
  <si>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</si>
  <si>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</si>
  <si>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</si>
  <si>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</si>
  <si>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</si>
  <si>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</si>
  <si>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</si>
  <si>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</si>
  <si>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</si>
  <si>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</si>
  <si>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</si>
  <si>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</si>
  <si>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</si>
  <si>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</si>
  <si>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</si>
  <si>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</si>
  <si>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</si>
  <si>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</si>
  <si>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</si>
  <si>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</si>
  <si>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</si>
  <si>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</si>
  <si>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</si>
  <si>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</si>
  <si>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</si>
  <si>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</si>
  <si>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</si>
  <si>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</si>
  <si>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</si>
  <si>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</si>
  <si>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</si>
  <si>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</si>
  <si>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</si>
  <si>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</si>
  <si>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</si>
  <si>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</si>
  <si>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</si>
  <si>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</si>
  <si>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</si>
  <si>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</si>
  <si>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</si>
  <si>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</si>
  <si>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</si>
  <si>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</si>
  <si>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</si>
  <si>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</si>
  <si>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</si>
  <si>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</si>
  <si>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</si>
  <si>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</si>
  <si>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</si>
  <si>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</si>
  <si>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</si>
  <si>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</si>
  <si>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</si>
  <si>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</si>
  <si>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</si>
  <si>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</si>
  <si>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</si>
  <si>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</si>
  <si>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</si>
  <si>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</si>
  <si>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</si>
  <si>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</si>
  <si>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</si>
  <si>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</si>
  <si>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</si>
  <si>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</si>
  <si>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</si>
  <si>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</si>
  <si>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</si>
  <si>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</si>
  <si>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</si>
  <si>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</si>
  <si>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</si>
  <si>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</si>
  <si>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</si>
  <si>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</si>
  <si>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</si>
  <si>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</si>
  <si>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</si>
  <si>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</si>
  <si>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</si>
  <si>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</si>
  <si>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</si>
  <si>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</si>
  <si>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</si>
  <si>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</si>
  <si>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</si>
  <si>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</si>
  <si>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</si>
  <si>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</si>
  <si>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</si>
  <si>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</si>
  <si>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</si>
  <si>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</si>
  <si>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</si>
  <si>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</si>
  <si>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</si>
  <si>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県　一</t>
    <rPh sb="0" eb="1">
      <t>ケン</t>
    </rPh>
    <rPh sb="2" eb="3">
      <t>イチ</t>
    </rPh>
    <phoneticPr fontId="20"/>
  </si>
  <si>
    <t>県　二</t>
    <rPh sb="0" eb="1">
      <t>ケン</t>
    </rPh>
    <rPh sb="2" eb="3">
      <t>ニ</t>
    </rPh>
    <phoneticPr fontId="20"/>
  </si>
  <si>
    <t>県　三</t>
    <rPh sb="0" eb="1">
      <t>ケン</t>
    </rPh>
    <rPh sb="2" eb="3">
      <t>サン</t>
    </rPh>
    <phoneticPr fontId="20"/>
  </si>
  <si>
    <t>県　四</t>
    <rPh sb="0" eb="1">
      <t>ケン</t>
    </rPh>
    <rPh sb="2" eb="3">
      <t>ヨン</t>
    </rPh>
    <phoneticPr fontId="20"/>
  </si>
  <si>
    <t>県　五</t>
    <rPh sb="0" eb="1">
      <t>ケン</t>
    </rPh>
    <rPh sb="2" eb="3">
      <t>ゴ</t>
    </rPh>
    <phoneticPr fontId="20"/>
  </si>
  <si>
    <t>県　六</t>
    <rPh sb="0" eb="1">
      <t>ケン</t>
    </rPh>
    <rPh sb="2" eb="3">
      <t>ロク</t>
    </rPh>
    <phoneticPr fontId="20"/>
  </si>
  <si>
    <t>県　七</t>
    <rPh sb="0" eb="1">
      <t>ケン</t>
    </rPh>
    <rPh sb="2" eb="3">
      <t>ナナ</t>
    </rPh>
    <phoneticPr fontId="20"/>
  </si>
  <si>
    <t>県　八</t>
    <rPh sb="0" eb="1">
      <t>ケン</t>
    </rPh>
    <rPh sb="2" eb="3">
      <t>ハチ</t>
    </rPh>
    <phoneticPr fontId="20"/>
  </si>
  <si>
    <t>県　九</t>
    <rPh sb="0" eb="1">
      <t>ケン</t>
    </rPh>
    <rPh sb="2" eb="3">
      <t>キュウ</t>
    </rPh>
    <phoneticPr fontId="20"/>
  </si>
  <si>
    <t>県　十</t>
    <rPh sb="0" eb="1">
      <t>ケン</t>
    </rPh>
    <rPh sb="2" eb="3">
      <t>ジュウ</t>
    </rPh>
    <phoneticPr fontId="20"/>
  </si>
  <si>
    <t>県　十一</t>
    <rPh sb="0" eb="1">
      <t>ケン</t>
    </rPh>
    <rPh sb="2" eb="4">
      <t>ジュウイチ</t>
    </rPh>
    <phoneticPr fontId="20"/>
  </si>
  <si>
    <t>県　十二</t>
    <rPh sb="0" eb="1">
      <t>ケン</t>
    </rPh>
    <rPh sb="2" eb="3">
      <t>ジュウ</t>
    </rPh>
    <rPh sb="3" eb="4">
      <t>ニ</t>
    </rPh>
    <phoneticPr fontId="20"/>
  </si>
  <si>
    <t>県　十三</t>
    <rPh sb="0" eb="1">
      <t>ケン</t>
    </rPh>
    <rPh sb="2" eb="4">
      <t>ジュウサン</t>
    </rPh>
    <phoneticPr fontId="20"/>
  </si>
  <si>
    <t>県　十四</t>
    <rPh sb="0" eb="1">
      <t>ケン</t>
    </rPh>
    <rPh sb="2" eb="4">
      <t>ジュウヨン</t>
    </rPh>
    <phoneticPr fontId="20"/>
  </si>
  <si>
    <t>県　十五</t>
    <rPh sb="0" eb="1">
      <t>ケン</t>
    </rPh>
    <rPh sb="2" eb="4">
      <t>ジュウゴ</t>
    </rPh>
    <phoneticPr fontId="20"/>
  </si>
  <si>
    <t>県　十六</t>
    <rPh sb="0" eb="1">
      <t>ケン</t>
    </rPh>
    <rPh sb="2" eb="4">
      <t>ジュウロク</t>
    </rPh>
    <phoneticPr fontId="20"/>
  </si>
  <si>
    <t>県　十七</t>
    <rPh sb="0" eb="1">
      <t>ケン</t>
    </rPh>
    <rPh sb="2" eb="4">
      <t>ジュウナナ</t>
    </rPh>
    <phoneticPr fontId="20"/>
  </si>
  <si>
    <t>県　十八</t>
    <rPh sb="0" eb="1">
      <t>ケン</t>
    </rPh>
    <rPh sb="2" eb="4">
      <t>ジュウハチ</t>
    </rPh>
    <phoneticPr fontId="20"/>
  </si>
  <si>
    <t>県　十九</t>
    <rPh sb="0" eb="1">
      <t>ケン</t>
    </rPh>
    <rPh sb="2" eb="4">
      <t>ジュウキュウ</t>
    </rPh>
    <phoneticPr fontId="20"/>
  </si>
  <si>
    <t>県　二十</t>
    <rPh sb="0" eb="1">
      <t>ケン</t>
    </rPh>
    <rPh sb="2" eb="4">
      <t>ニジュウ</t>
    </rPh>
    <phoneticPr fontId="20"/>
  </si>
  <si>
    <t>県　二十一</t>
    <rPh sb="0" eb="1">
      <t>ケン</t>
    </rPh>
    <rPh sb="2" eb="5">
      <t>ニジュウイチ</t>
    </rPh>
    <phoneticPr fontId="20"/>
  </si>
  <si>
    <t>県　二十二</t>
    <rPh sb="0" eb="1">
      <t>ケン</t>
    </rPh>
    <rPh sb="2" eb="4">
      <t>ニジュウ</t>
    </rPh>
    <rPh sb="4" eb="5">
      <t>ニ</t>
    </rPh>
    <phoneticPr fontId="20"/>
  </si>
  <si>
    <t>県　二十三</t>
    <rPh sb="0" eb="1">
      <t>ケン</t>
    </rPh>
    <rPh sb="2" eb="5">
      <t>ニジュウサン</t>
    </rPh>
    <phoneticPr fontId="20"/>
  </si>
  <si>
    <t>県　二十四</t>
    <rPh sb="0" eb="1">
      <t>ケン</t>
    </rPh>
    <rPh sb="2" eb="5">
      <t>ニジュウヨン</t>
    </rPh>
    <phoneticPr fontId="20"/>
  </si>
  <si>
    <t>県　二十五</t>
    <rPh sb="0" eb="1">
      <t>ケン</t>
    </rPh>
    <rPh sb="2" eb="5">
      <t>ニジュウゴ</t>
    </rPh>
    <phoneticPr fontId="20"/>
  </si>
  <si>
    <t>県　二十六</t>
    <rPh sb="0" eb="1">
      <t>ケン</t>
    </rPh>
    <rPh sb="2" eb="5">
      <t>ニジュウロク</t>
    </rPh>
    <phoneticPr fontId="20"/>
  </si>
  <si>
    <t>県　二十七</t>
    <rPh sb="0" eb="1">
      <t>ケン</t>
    </rPh>
    <rPh sb="2" eb="5">
      <t>ニジュウナナ</t>
    </rPh>
    <phoneticPr fontId="20"/>
  </si>
  <si>
    <t>県　二十八</t>
    <rPh sb="0" eb="1">
      <t>ケン</t>
    </rPh>
    <rPh sb="2" eb="5">
      <t>ニジュウハチ</t>
    </rPh>
    <phoneticPr fontId="20"/>
  </si>
  <si>
    <t>県　二十九</t>
    <rPh sb="0" eb="1">
      <t>ケン</t>
    </rPh>
    <rPh sb="2" eb="5">
      <t>ニジュウキュウ</t>
    </rPh>
    <phoneticPr fontId="20"/>
  </si>
  <si>
    <t>県　三十</t>
    <rPh sb="0" eb="1">
      <t>ケン</t>
    </rPh>
    <rPh sb="2" eb="4">
      <t>サンジュウ</t>
    </rPh>
    <phoneticPr fontId="20"/>
  </si>
  <si>
    <t>県　三十一</t>
    <rPh sb="0" eb="1">
      <t>ケン</t>
    </rPh>
    <rPh sb="2" eb="5">
      <t>サンジュウイチ</t>
    </rPh>
    <phoneticPr fontId="20"/>
  </si>
  <si>
    <t>県　三十二</t>
    <rPh sb="0" eb="1">
      <t>ケン</t>
    </rPh>
    <rPh sb="2" eb="4">
      <t>サンジュウ</t>
    </rPh>
    <rPh sb="4" eb="5">
      <t>ニ</t>
    </rPh>
    <phoneticPr fontId="20"/>
  </si>
  <si>
    <t>県　三十三</t>
    <rPh sb="0" eb="1">
      <t>ケン</t>
    </rPh>
    <rPh sb="2" eb="5">
      <t>サンジュウサン</t>
    </rPh>
    <phoneticPr fontId="20"/>
  </si>
  <si>
    <t>県　三十四</t>
    <rPh sb="0" eb="1">
      <t>ケン</t>
    </rPh>
    <rPh sb="2" eb="5">
      <t>サンジュウヨン</t>
    </rPh>
    <phoneticPr fontId="20"/>
  </si>
  <si>
    <t>県　三十五</t>
    <rPh sb="0" eb="1">
      <t>ケン</t>
    </rPh>
    <rPh sb="2" eb="5">
      <t>サンジュウゴ</t>
    </rPh>
    <phoneticPr fontId="20"/>
  </si>
  <si>
    <t>県　三十六</t>
    <rPh sb="0" eb="1">
      <t>ケン</t>
    </rPh>
    <rPh sb="2" eb="5">
      <t>サンジュウロク</t>
    </rPh>
    <phoneticPr fontId="20"/>
  </si>
  <si>
    <t>県　三十七</t>
    <rPh sb="0" eb="1">
      <t>ケン</t>
    </rPh>
    <rPh sb="2" eb="5">
      <t>サンジュウナナ</t>
    </rPh>
    <phoneticPr fontId="20"/>
  </si>
  <si>
    <t>県　三十八</t>
    <rPh sb="0" eb="1">
      <t>ケン</t>
    </rPh>
    <rPh sb="2" eb="5">
      <t>サンジュウハチ</t>
    </rPh>
    <phoneticPr fontId="20"/>
  </si>
  <si>
    <t>県　三十九</t>
    <rPh sb="0" eb="1">
      <t>ケン</t>
    </rPh>
    <rPh sb="2" eb="5">
      <t>サンジュウキュウ</t>
    </rPh>
    <phoneticPr fontId="20"/>
  </si>
  <si>
    <t>県　四十</t>
    <rPh sb="0" eb="1">
      <t>ケン</t>
    </rPh>
    <rPh sb="2" eb="4">
      <t>ヨンジュウ</t>
    </rPh>
    <phoneticPr fontId="20"/>
  </si>
  <si>
    <t>県　四十一</t>
    <rPh sb="0" eb="1">
      <t>ケン</t>
    </rPh>
    <rPh sb="2" eb="5">
      <t>ヨンジュウイチ</t>
    </rPh>
    <phoneticPr fontId="20"/>
  </si>
  <si>
    <t>県　四十二</t>
    <rPh sb="0" eb="1">
      <t>ケン</t>
    </rPh>
    <rPh sb="2" eb="4">
      <t>ヨンジュウ</t>
    </rPh>
    <rPh sb="4" eb="5">
      <t>ニ</t>
    </rPh>
    <phoneticPr fontId="20"/>
  </si>
  <si>
    <t>県　四十三</t>
    <rPh sb="0" eb="1">
      <t>ケン</t>
    </rPh>
    <rPh sb="2" eb="5">
      <t>ヨンジュウサン</t>
    </rPh>
    <phoneticPr fontId="20"/>
  </si>
  <si>
    <t>県　四十四</t>
    <rPh sb="0" eb="1">
      <t>ケン</t>
    </rPh>
    <rPh sb="2" eb="5">
      <t>ヨンジュウヨン</t>
    </rPh>
    <phoneticPr fontId="20"/>
  </si>
  <si>
    <t>県　四十五</t>
    <rPh sb="0" eb="1">
      <t>ケン</t>
    </rPh>
    <rPh sb="2" eb="5">
      <t>ヨンジュウゴ</t>
    </rPh>
    <phoneticPr fontId="20"/>
  </si>
  <si>
    <t>県　四十六</t>
    <rPh sb="0" eb="1">
      <t>ケン</t>
    </rPh>
    <rPh sb="2" eb="5">
      <t>ヨンジュウロク</t>
    </rPh>
    <phoneticPr fontId="20"/>
  </si>
  <si>
    <t>県　四十七</t>
    <rPh sb="0" eb="1">
      <t>ケン</t>
    </rPh>
    <rPh sb="2" eb="5">
      <t>ヨンジュウナナ</t>
    </rPh>
    <phoneticPr fontId="20"/>
  </si>
  <si>
    <t>県　四十八</t>
    <rPh sb="0" eb="1">
      <t>ケン</t>
    </rPh>
    <rPh sb="2" eb="5">
      <t>ヨンジュウハチ</t>
    </rPh>
    <phoneticPr fontId="20"/>
  </si>
  <si>
    <t>県　四十九</t>
    <rPh sb="0" eb="1">
      <t>ケン</t>
    </rPh>
    <rPh sb="2" eb="5">
      <t>ヨンジュウキュウ</t>
    </rPh>
    <phoneticPr fontId="20"/>
  </si>
  <si>
    <t>県　五十</t>
    <rPh sb="0" eb="1">
      <t>ケン</t>
    </rPh>
    <rPh sb="2" eb="4">
      <t>ゴジュウ</t>
    </rPh>
    <phoneticPr fontId="20"/>
  </si>
  <si>
    <t>県　五十一</t>
    <rPh sb="0" eb="1">
      <t>ケン</t>
    </rPh>
    <rPh sb="2" eb="5">
      <t>ゴジュウイチ</t>
    </rPh>
    <phoneticPr fontId="20"/>
  </si>
  <si>
    <t>県　五十二</t>
    <rPh sb="0" eb="1">
      <t>ケン</t>
    </rPh>
    <rPh sb="2" eb="4">
      <t>ゴジュウ</t>
    </rPh>
    <rPh sb="4" eb="5">
      <t>ニ</t>
    </rPh>
    <phoneticPr fontId="20"/>
  </si>
  <si>
    <t>県　五十三</t>
    <rPh sb="0" eb="1">
      <t>ケン</t>
    </rPh>
    <rPh sb="2" eb="5">
      <t>ゴジュウサン</t>
    </rPh>
    <phoneticPr fontId="20"/>
  </si>
  <si>
    <t>県　五十四</t>
    <rPh sb="0" eb="1">
      <t>ケン</t>
    </rPh>
    <rPh sb="2" eb="5">
      <t>ゴジュウヨン</t>
    </rPh>
    <phoneticPr fontId="20"/>
  </si>
  <si>
    <t>県　五十五</t>
    <rPh sb="0" eb="1">
      <t>ケン</t>
    </rPh>
    <rPh sb="2" eb="5">
      <t>ゴジュウゴ</t>
    </rPh>
    <phoneticPr fontId="20"/>
  </si>
  <si>
    <t>県　五十六</t>
    <rPh sb="0" eb="1">
      <t>ケン</t>
    </rPh>
    <rPh sb="2" eb="5">
      <t>ゴジュウロク</t>
    </rPh>
    <phoneticPr fontId="20"/>
  </si>
  <si>
    <t>県　五十七</t>
    <rPh sb="0" eb="1">
      <t>ケン</t>
    </rPh>
    <rPh sb="2" eb="5">
      <t>ゴジュウナナ</t>
    </rPh>
    <phoneticPr fontId="20"/>
  </si>
  <si>
    <t>県　五十八</t>
    <rPh sb="0" eb="1">
      <t>ケン</t>
    </rPh>
    <rPh sb="2" eb="5">
      <t>ゴジュウハチ</t>
    </rPh>
    <phoneticPr fontId="20"/>
  </si>
  <si>
    <t>県　五十九</t>
    <rPh sb="0" eb="1">
      <t>ケン</t>
    </rPh>
    <rPh sb="2" eb="5">
      <t>ゴジュウキュウ</t>
    </rPh>
    <phoneticPr fontId="20"/>
  </si>
  <si>
    <t>県　六十</t>
    <rPh sb="0" eb="1">
      <t>ケン</t>
    </rPh>
    <rPh sb="2" eb="4">
      <t>ロクジュウ</t>
    </rPh>
    <phoneticPr fontId="20"/>
  </si>
  <si>
    <t>県　六十一</t>
    <rPh sb="0" eb="1">
      <t>ケン</t>
    </rPh>
    <rPh sb="2" eb="5">
      <t>ロクジュウイチ</t>
    </rPh>
    <phoneticPr fontId="20"/>
  </si>
  <si>
    <t>県　六十二</t>
    <rPh sb="0" eb="1">
      <t>ケン</t>
    </rPh>
    <rPh sb="2" eb="4">
      <t>ロクジュウ</t>
    </rPh>
    <rPh sb="4" eb="5">
      <t>ニ</t>
    </rPh>
    <phoneticPr fontId="20"/>
  </si>
  <si>
    <t>県　六十三</t>
    <rPh sb="0" eb="1">
      <t>ケン</t>
    </rPh>
    <rPh sb="2" eb="5">
      <t>ロクジュウサン</t>
    </rPh>
    <phoneticPr fontId="20"/>
  </si>
  <si>
    <t>県　六十四</t>
    <rPh sb="0" eb="1">
      <t>ケン</t>
    </rPh>
    <rPh sb="2" eb="5">
      <t>ロクジュウヨン</t>
    </rPh>
    <phoneticPr fontId="20"/>
  </si>
  <si>
    <t>県　六十五</t>
    <rPh sb="0" eb="1">
      <t>ケン</t>
    </rPh>
    <rPh sb="2" eb="5">
      <t>ロクジュウゴ</t>
    </rPh>
    <phoneticPr fontId="20"/>
  </si>
  <si>
    <t>県　六十六</t>
    <rPh sb="0" eb="1">
      <t>ケン</t>
    </rPh>
    <rPh sb="2" eb="5">
      <t>ロクジュウロク</t>
    </rPh>
    <phoneticPr fontId="20"/>
  </si>
  <si>
    <t>県　六十七</t>
    <rPh sb="0" eb="1">
      <t>ケン</t>
    </rPh>
    <rPh sb="2" eb="5">
      <t>ロクジュウナナ</t>
    </rPh>
    <phoneticPr fontId="20"/>
  </si>
  <si>
    <t>県　六十八</t>
    <rPh sb="0" eb="1">
      <t>ケン</t>
    </rPh>
    <rPh sb="2" eb="5">
      <t>ロクジュウハチ</t>
    </rPh>
    <phoneticPr fontId="20"/>
  </si>
  <si>
    <t>県　六十九</t>
    <rPh sb="0" eb="1">
      <t>ケン</t>
    </rPh>
    <rPh sb="2" eb="5">
      <t>ロクジュウキュウ</t>
    </rPh>
    <phoneticPr fontId="20"/>
  </si>
  <si>
    <t>県　七十</t>
    <rPh sb="0" eb="1">
      <t>ケン</t>
    </rPh>
    <rPh sb="2" eb="4">
      <t>ナナジュウ</t>
    </rPh>
    <phoneticPr fontId="20"/>
  </si>
  <si>
    <t>県　七十一</t>
    <rPh sb="0" eb="1">
      <t>ケン</t>
    </rPh>
    <rPh sb="2" eb="5">
      <t>ナナジュウイチ</t>
    </rPh>
    <phoneticPr fontId="20"/>
  </si>
  <si>
    <t>県　七十二</t>
    <rPh sb="0" eb="1">
      <t>ケン</t>
    </rPh>
    <rPh sb="2" eb="4">
      <t>ナナジュウ</t>
    </rPh>
    <rPh sb="4" eb="5">
      <t>ニ</t>
    </rPh>
    <phoneticPr fontId="20"/>
  </si>
  <si>
    <t>県　七十三</t>
    <rPh sb="0" eb="1">
      <t>ケン</t>
    </rPh>
    <rPh sb="2" eb="5">
      <t>ナナジュウサン</t>
    </rPh>
    <phoneticPr fontId="20"/>
  </si>
  <si>
    <t>県　七十四</t>
    <rPh sb="0" eb="1">
      <t>ケン</t>
    </rPh>
    <rPh sb="2" eb="5">
      <t>ナナジュウヨン</t>
    </rPh>
    <phoneticPr fontId="20"/>
  </si>
  <si>
    <t>県　七十五</t>
    <rPh sb="0" eb="1">
      <t>ケン</t>
    </rPh>
    <rPh sb="2" eb="5">
      <t>ナナジュウゴ</t>
    </rPh>
    <phoneticPr fontId="20"/>
  </si>
  <si>
    <t>県　七十六</t>
    <rPh sb="0" eb="1">
      <t>ケン</t>
    </rPh>
    <rPh sb="2" eb="5">
      <t>ナナジュウロク</t>
    </rPh>
    <phoneticPr fontId="20"/>
  </si>
  <si>
    <t>県　七十七</t>
    <rPh sb="0" eb="1">
      <t>ケン</t>
    </rPh>
    <rPh sb="2" eb="5">
      <t>ナナジュウナナ</t>
    </rPh>
    <phoneticPr fontId="20"/>
  </si>
  <si>
    <t>県　七十八</t>
    <rPh sb="0" eb="1">
      <t>ケン</t>
    </rPh>
    <rPh sb="2" eb="5">
      <t>ナナジュウハチ</t>
    </rPh>
    <phoneticPr fontId="20"/>
  </si>
  <si>
    <t>県　七十九</t>
    <rPh sb="0" eb="1">
      <t>ケン</t>
    </rPh>
    <rPh sb="2" eb="5">
      <t>ナナジュウキュウ</t>
    </rPh>
    <phoneticPr fontId="20"/>
  </si>
  <si>
    <t>県　八十</t>
    <rPh sb="0" eb="1">
      <t>ケン</t>
    </rPh>
    <rPh sb="2" eb="4">
      <t>ハチジュウ</t>
    </rPh>
    <phoneticPr fontId="20"/>
  </si>
  <si>
    <t>県　八十一</t>
    <rPh sb="0" eb="1">
      <t>ケン</t>
    </rPh>
    <rPh sb="2" eb="5">
      <t>ハチジュウイチ</t>
    </rPh>
    <phoneticPr fontId="20"/>
  </si>
  <si>
    <t>県　八十二</t>
    <rPh sb="0" eb="1">
      <t>ケン</t>
    </rPh>
    <rPh sb="2" eb="4">
      <t>ハチジュウ</t>
    </rPh>
    <rPh sb="4" eb="5">
      <t>ニ</t>
    </rPh>
    <phoneticPr fontId="20"/>
  </si>
  <si>
    <t>県　八十三</t>
    <rPh sb="0" eb="1">
      <t>ケン</t>
    </rPh>
    <rPh sb="2" eb="5">
      <t>ハチジュウサン</t>
    </rPh>
    <phoneticPr fontId="20"/>
  </si>
  <si>
    <t>県　八十四</t>
    <rPh sb="0" eb="1">
      <t>ケン</t>
    </rPh>
    <rPh sb="2" eb="5">
      <t>ハチジュウヨン</t>
    </rPh>
    <phoneticPr fontId="20"/>
  </si>
  <si>
    <t>県　八十五</t>
    <rPh sb="0" eb="1">
      <t>ケン</t>
    </rPh>
    <rPh sb="2" eb="5">
      <t>ハチジュウゴ</t>
    </rPh>
    <phoneticPr fontId="20"/>
  </si>
  <si>
    <t>県　八十六</t>
    <rPh sb="0" eb="1">
      <t>ケン</t>
    </rPh>
    <rPh sb="2" eb="5">
      <t>ハチジュウロク</t>
    </rPh>
    <phoneticPr fontId="20"/>
  </si>
  <si>
    <t>県　八十七</t>
    <rPh sb="0" eb="1">
      <t>ケン</t>
    </rPh>
    <rPh sb="2" eb="5">
      <t>ハチジュウナナ</t>
    </rPh>
    <phoneticPr fontId="20"/>
  </si>
  <si>
    <t>県　八十八</t>
    <rPh sb="0" eb="1">
      <t>ケン</t>
    </rPh>
    <rPh sb="2" eb="5">
      <t>ハチジュウハチ</t>
    </rPh>
    <phoneticPr fontId="20"/>
  </si>
  <si>
    <t>県　八十九</t>
    <rPh sb="0" eb="1">
      <t>ケン</t>
    </rPh>
    <rPh sb="2" eb="5">
      <t>ハチジュウキュウ</t>
    </rPh>
    <phoneticPr fontId="20"/>
  </si>
  <si>
    <t>県　九十</t>
    <rPh sb="0" eb="1">
      <t>ケン</t>
    </rPh>
    <rPh sb="2" eb="4">
      <t>キュウジュウ</t>
    </rPh>
    <phoneticPr fontId="20"/>
  </si>
  <si>
    <t>県　九十一</t>
    <rPh sb="0" eb="1">
      <t>ケン</t>
    </rPh>
    <rPh sb="2" eb="5">
      <t>キュウジュウイチ</t>
    </rPh>
    <phoneticPr fontId="20"/>
  </si>
  <si>
    <t>県　九十二</t>
    <rPh sb="0" eb="1">
      <t>ケン</t>
    </rPh>
    <rPh sb="2" eb="4">
      <t>キュウジュウ</t>
    </rPh>
    <rPh sb="4" eb="5">
      <t>ニ</t>
    </rPh>
    <phoneticPr fontId="20"/>
  </si>
  <si>
    <t>県　九十三</t>
    <rPh sb="0" eb="1">
      <t>ケン</t>
    </rPh>
    <rPh sb="2" eb="5">
      <t>キュウジュウサン</t>
    </rPh>
    <phoneticPr fontId="20"/>
  </si>
  <si>
    <t>県　九十四</t>
    <rPh sb="0" eb="1">
      <t>ケン</t>
    </rPh>
    <rPh sb="2" eb="5">
      <t>キュウジュウヨン</t>
    </rPh>
    <phoneticPr fontId="20"/>
  </si>
  <si>
    <t>県　九十五</t>
    <rPh sb="0" eb="1">
      <t>ケン</t>
    </rPh>
    <rPh sb="2" eb="5">
      <t>キュウジュウゴ</t>
    </rPh>
    <phoneticPr fontId="20"/>
  </si>
  <si>
    <t>県　九十六</t>
    <rPh sb="0" eb="1">
      <t>ケン</t>
    </rPh>
    <rPh sb="2" eb="5">
      <t>キュウジュウロク</t>
    </rPh>
    <phoneticPr fontId="20"/>
  </si>
  <si>
    <t>県　九十七</t>
    <rPh sb="0" eb="1">
      <t>ケン</t>
    </rPh>
    <rPh sb="2" eb="5">
      <t>キュウジュウナナ</t>
    </rPh>
    <phoneticPr fontId="20"/>
  </si>
  <si>
    <t>県　九十八</t>
    <rPh sb="0" eb="1">
      <t>ケン</t>
    </rPh>
    <rPh sb="2" eb="5">
      <t>キュウジュウハチ</t>
    </rPh>
    <phoneticPr fontId="20"/>
  </si>
  <si>
    <t>県　九十九</t>
    <rPh sb="0" eb="1">
      <t>ケン</t>
    </rPh>
    <rPh sb="2" eb="5">
      <t>キュウジュウキュウ</t>
    </rPh>
    <phoneticPr fontId="20"/>
  </si>
  <si>
    <t>県　百</t>
    <rPh sb="0" eb="1">
      <t>ケン</t>
    </rPh>
    <rPh sb="2" eb="3">
      <t>ヒャク</t>
    </rPh>
    <phoneticPr fontId="20"/>
  </si>
  <si>
    <t>県　百一</t>
    <rPh sb="0" eb="1">
      <t>ケン</t>
    </rPh>
    <rPh sb="2" eb="4">
      <t>ヒャクイチ</t>
    </rPh>
    <phoneticPr fontId="20"/>
  </si>
  <si>
    <t>県　百二</t>
    <rPh sb="0" eb="1">
      <t>ケン</t>
    </rPh>
    <rPh sb="2" eb="3">
      <t>ヒャク</t>
    </rPh>
    <rPh sb="3" eb="4">
      <t>ニ</t>
    </rPh>
    <phoneticPr fontId="20"/>
  </si>
  <si>
    <t>県　百三</t>
    <rPh sb="0" eb="1">
      <t>ケン</t>
    </rPh>
    <rPh sb="2" eb="4">
      <t>ヒャクサン</t>
    </rPh>
    <phoneticPr fontId="20"/>
  </si>
  <si>
    <t>県　百四</t>
    <rPh sb="0" eb="1">
      <t>ケン</t>
    </rPh>
    <rPh sb="2" eb="4">
      <t>ヒャクヨン</t>
    </rPh>
    <phoneticPr fontId="20"/>
  </si>
  <si>
    <t>県　百五</t>
    <rPh sb="0" eb="1">
      <t>ケン</t>
    </rPh>
    <rPh sb="2" eb="4">
      <t>ヒャクゴ</t>
    </rPh>
    <phoneticPr fontId="20"/>
  </si>
  <si>
    <t>県　百六</t>
    <rPh sb="0" eb="1">
      <t>ケン</t>
    </rPh>
    <rPh sb="2" eb="4">
      <t>ヒャクロク</t>
    </rPh>
    <phoneticPr fontId="20"/>
  </si>
  <si>
    <t>県　百七</t>
    <rPh sb="0" eb="1">
      <t>ケン</t>
    </rPh>
    <rPh sb="2" eb="4">
      <t>ヒャクナナ</t>
    </rPh>
    <phoneticPr fontId="20"/>
  </si>
  <si>
    <t>県　百八</t>
    <rPh sb="0" eb="1">
      <t>ケン</t>
    </rPh>
    <rPh sb="2" eb="4">
      <t>ヒャクハチ</t>
    </rPh>
    <phoneticPr fontId="20"/>
  </si>
  <si>
    <t>県　百九</t>
    <rPh sb="0" eb="1">
      <t>ケン</t>
    </rPh>
    <rPh sb="2" eb="4">
      <t>ヒャクキュウ</t>
    </rPh>
    <phoneticPr fontId="20"/>
  </si>
  <si>
    <t>県　百十</t>
    <rPh sb="0" eb="1">
      <t>ケン</t>
    </rPh>
    <rPh sb="2" eb="4">
      <t>ヒャクジュウ</t>
    </rPh>
    <phoneticPr fontId="20"/>
  </si>
  <si>
    <t>県　百十一</t>
    <rPh sb="0" eb="1">
      <t>ケン</t>
    </rPh>
    <rPh sb="2" eb="5">
      <t>ヒャクジュウイチ</t>
    </rPh>
    <phoneticPr fontId="20"/>
  </si>
  <si>
    <t>県　百十二</t>
    <rPh sb="0" eb="1">
      <t>ケン</t>
    </rPh>
    <rPh sb="2" eb="4">
      <t>ヒャクジュウ</t>
    </rPh>
    <rPh sb="4" eb="5">
      <t>ニ</t>
    </rPh>
    <phoneticPr fontId="20"/>
  </si>
  <si>
    <t>県　百十三</t>
    <rPh sb="0" eb="1">
      <t>ケン</t>
    </rPh>
    <rPh sb="2" eb="5">
      <t>ヒャクジュウサン</t>
    </rPh>
    <phoneticPr fontId="20"/>
  </si>
  <si>
    <t>県　百十四</t>
    <rPh sb="0" eb="1">
      <t>ケン</t>
    </rPh>
    <rPh sb="2" eb="5">
      <t>ヒャクジュウヨン</t>
    </rPh>
    <phoneticPr fontId="20"/>
  </si>
  <si>
    <t>県　百十五</t>
    <rPh sb="0" eb="1">
      <t>ケン</t>
    </rPh>
    <rPh sb="2" eb="5">
      <t>ヒャクジュウゴ</t>
    </rPh>
    <phoneticPr fontId="20"/>
  </si>
  <si>
    <t>県　百十六</t>
    <rPh sb="0" eb="1">
      <t>ケン</t>
    </rPh>
    <rPh sb="2" eb="5">
      <t>ヒャクジュウロク</t>
    </rPh>
    <phoneticPr fontId="20"/>
  </si>
  <si>
    <t>県　百十七</t>
    <rPh sb="0" eb="1">
      <t>ケン</t>
    </rPh>
    <rPh sb="2" eb="5">
      <t>ヒャクジュウナナ</t>
    </rPh>
    <phoneticPr fontId="20"/>
  </si>
  <si>
    <t>県　百十八</t>
    <rPh sb="0" eb="1">
      <t>ケン</t>
    </rPh>
    <rPh sb="2" eb="5">
      <t>ヒャクジュウハチ</t>
    </rPh>
    <phoneticPr fontId="20"/>
  </si>
  <si>
    <t>県　百十九</t>
    <rPh sb="0" eb="1">
      <t>ケン</t>
    </rPh>
    <rPh sb="2" eb="5">
      <t>ヒャクジュウキュウ</t>
    </rPh>
    <phoneticPr fontId="20"/>
  </si>
  <si>
    <t>県　百二十</t>
    <rPh sb="0" eb="1">
      <t>ケン</t>
    </rPh>
    <rPh sb="2" eb="5">
      <t>ヒャクニジュウ</t>
    </rPh>
    <phoneticPr fontId="20"/>
  </si>
  <si>
    <t>ｹﾝ ｲﾁ</t>
    <phoneticPr fontId="20"/>
  </si>
  <si>
    <t>ｹﾝ ﾆ</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</si>
</sst>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u/>
      <sz val="11"/>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indexed="10"/>
      <name val="ＭＳ Ｐゴシック"/>
      <family val="3"/>
      <charset val="128"/>
      <scheme val="minor"/>
    </font>
    <font>
      <sz val="11"/>
      <color rgb="FFFF0000"/>
      <name val="ＭＳ Ｐゴシック"/>
      <family val="3"/>
      <charset val="128"/>
      <scheme val="minor"/>
    </font>
    <font>
      <b/>
      <sz val="11"/>
      <color theme="0"/>
      <name val="ＭＳ Ｐゴシック"/>
      <family val="3"/>
      <charset val="128"/>
    </font>
    <font>
      <sz val="16"/>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1"/>
      <color theme="0"/>
      <name val="ＭＳ Ｐゴシック"/>
      <family val="3"/>
      <charset val="128"/>
    </font>
    <font>
      <sz val="9"/>
      <name val="ＭＳ Ｐゴシック"/>
      <family val="3"/>
      <charset val="128"/>
    </font>
    <font>
      <sz val="9"/>
      <color indexed="9"/>
      <name val="ＭＳ Ｐゴシック"/>
      <family val="3"/>
      <charset val="128"/>
    </font>
    <font>
      <sz val="9"/>
      <color rgb="FFFF0000"/>
      <name val="ＭＳ Ｐゴシック"/>
      <family val="3"/>
      <charset val="128"/>
    </font>
    <font>
      <sz val="12"/>
      <name val="ＤＦ特太ゴシック体"/>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indexed="64"/>
      </left>
      <right style="thin">
        <color theme="0"/>
      </right>
      <top style="medium">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style="thin">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555">
    <xf numFmtId="0" fontId="0" fillId="0" borderId="0" xfId="0">
      <alignment vertical="center"/>
    </xf>
    <xf numFmtId="0" fontId="1" fillId="0" borderId="0" xfId="41"/>
    <xf numFmtId="0" fontId="1" fillId="0" borderId="0" xfId="41" applyAlignment="1"/>
    <xf numFmtId="0" fontId="1" fillId="0" borderId="10" xfId="41" applyFont="1" applyBorder="1"/>
    <xf numFmtId="0" fontId="1" fillId="0" borderId="0" xfId="41" applyFont="1"/>
    <xf numFmtId="0" fontId="2" fillId="0" borderId="11" xfId="41" applyFont="1" applyBorder="1" applyAlignment="1">
      <alignment horizontal="center"/>
    </xf>
    <xf numFmtId="0" fontId="2" fillId="0" borderId="12" xfId="41" applyFont="1" applyBorder="1" applyAlignment="1">
      <alignment horizontal="center" vertical="center"/>
    </xf>
    <xf numFmtId="0" fontId="2" fillId="0" borderId="0" xfId="41" applyFont="1"/>
    <xf numFmtId="0" fontId="1" fillId="0" borderId="0" xfId="41" applyFont="1" applyAlignment="1">
      <alignment horizontal="left"/>
    </xf>
    <xf numFmtId="0" fontId="10" fillId="0" borderId="11" xfId="41" applyFont="1" applyBorder="1" applyAlignment="1">
      <alignment horizontal="center"/>
    </xf>
    <xf numFmtId="0" fontId="10" fillId="0" borderId="12" xfId="41" applyFont="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16" xfId="0" applyFont="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22"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xf>
    <xf numFmtId="0" fontId="36" fillId="0" borderId="16" xfId="0" applyFont="1" applyBorder="1" applyAlignment="1">
      <alignment horizontal="center" vertical="center"/>
    </xf>
    <xf numFmtId="0" fontId="35"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shrinkToFit="1"/>
    </xf>
    <xf numFmtId="0" fontId="37" fillId="0" borderId="12" xfId="0" applyFont="1" applyBorder="1" applyAlignment="1">
      <alignment horizontal="center" vertical="center"/>
    </xf>
    <xf numFmtId="0" fontId="37" fillId="0" borderId="12" xfId="0" applyFont="1" applyBorder="1" applyAlignment="1">
      <alignment horizontal="center"/>
    </xf>
    <xf numFmtId="0" fontId="38" fillId="0" borderId="12" xfId="0" quotePrefix="1" applyFont="1" applyBorder="1" applyAlignment="1">
      <alignment horizontal="center" vertical="center" shrinkToFit="1"/>
    </xf>
    <xf numFmtId="0" fontId="39" fillId="0" borderId="12" xfId="0" applyFont="1" applyBorder="1" applyAlignment="1">
      <alignment horizontal="center" vertical="center"/>
    </xf>
    <xf numFmtId="0" fontId="38" fillId="0" borderId="22" xfId="0" applyFont="1" applyBorder="1" applyAlignment="1">
      <alignment horizontal="center" vertical="center" shrinkToFit="1"/>
    </xf>
    <xf numFmtId="0" fontId="38" fillId="0" borderId="12" xfId="0" applyFont="1" applyBorder="1" applyAlignment="1">
      <alignment horizontal="center" vertical="center"/>
    </xf>
    <xf numFmtId="0" fontId="38" fillId="0" borderId="12" xfId="0" applyFont="1" applyBorder="1" applyAlignment="1">
      <alignment horizontal="center" vertical="center" shrinkToFit="1"/>
    </xf>
    <xf numFmtId="0" fontId="37" fillId="0" borderId="0" xfId="0" applyFont="1" applyAlignment="1">
      <alignment horizontal="center" vertical="center"/>
    </xf>
    <xf numFmtId="0" fontId="0" fillId="0" borderId="0" xfId="41" applyFont="1" applyAlignment="1">
      <alignment horizontal="left"/>
    </xf>
    <xf numFmtId="0" fontId="39" fillId="0" borderId="19" xfId="0" applyFont="1" applyBorder="1" applyAlignment="1">
      <alignment horizontal="center" vertical="center"/>
    </xf>
    <xf numFmtId="0" fontId="39" fillId="0" borderId="17" xfId="0" applyFont="1" applyBorder="1" applyAlignment="1">
      <alignment horizontal="center" vertical="center"/>
    </xf>
    <xf numFmtId="0" fontId="37" fillId="0" borderId="12" xfId="0" quotePrefix="1" applyFont="1" applyBorder="1" applyAlignment="1">
      <alignment horizontal="center" vertical="center" shrinkToFit="1"/>
    </xf>
    <xf numFmtId="0" fontId="37" fillId="0" borderId="12" xfId="0" applyFont="1" applyBorder="1" applyAlignment="1">
      <alignment horizontal="center" vertical="center" shrinkToFit="1"/>
    </xf>
    <xf numFmtId="0" fontId="21" fillId="0" borderId="0" xfId="41" applyFont="1" applyAlignment="1"/>
    <xf numFmtId="0" fontId="35" fillId="0" borderId="12" xfId="0" applyFont="1" applyBorder="1" applyAlignment="1">
      <alignment horizontal="center" vertical="center"/>
    </xf>
    <xf numFmtId="0" fontId="0" fillId="0" borderId="12" xfId="0" applyFont="1" applyBorder="1" applyAlignment="1">
      <alignment horizontal="center" vertical="center" shrinkToFit="1"/>
    </xf>
    <xf numFmtId="0" fontId="2" fillId="0" borderId="19" xfId="41" applyFont="1" applyBorder="1" applyAlignment="1">
      <alignment horizontal="center" vertical="center"/>
    </xf>
    <xf numFmtId="0" fontId="40" fillId="0" borderId="0" xfId="0" applyFont="1">
      <alignment vertical="center"/>
    </xf>
    <xf numFmtId="0" fontId="1" fillId="0" borderId="0" xfId="41" applyFont="1" applyBorder="1"/>
    <xf numFmtId="0" fontId="39" fillId="0" borderId="12" xfId="0" quotePrefix="1" applyFont="1" applyBorder="1" applyAlignment="1">
      <alignment horizontal="center" vertical="center"/>
    </xf>
    <xf numFmtId="0" fontId="35" fillId="0" borderId="12" xfId="41" applyFont="1" applyBorder="1" applyAlignment="1">
      <alignment horizontal="center" vertical="center"/>
    </xf>
    <xf numFmtId="0" fontId="1" fillId="0" borderId="12" xfId="41" applyFont="1" applyBorder="1" applyAlignment="1">
      <alignment horizontal="center" vertical="center"/>
    </xf>
    <xf numFmtId="0" fontId="0" fillId="24" borderId="12" xfId="0" applyFont="1" applyFill="1" applyBorder="1" applyAlignment="1">
      <alignment horizontal="center" vertical="center"/>
    </xf>
    <xf numFmtId="0" fontId="0" fillId="24" borderId="12" xfId="0" applyFont="1" applyFill="1" applyBorder="1" applyAlignment="1" applyProtection="1">
      <alignment horizontal="center" vertical="center"/>
    </xf>
    <xf numFmtId="0" fontId="35" fillId="24" borderId="12" xfId="0" applyFont="1" applyFill="1" applyBorder="1" applyAlignment="1">
      <alignment horizontal="center" vertical="center"/>
    </xf>
    <xf numFmtId="0" fontId="35" fillId="24" borderId="12" xfId="0" applyFont="1" applyFill="1" applyBorder="1" applyAlignment="1" applyProtection="1">
      <alignment horizontal="center" vertical="center"/>
    </xf>
    <xf numFmtId="56" fontId="35" fillId="24" borderId="12" xfId="0" applyNumberFormat="1" applyFont="1" applyFill="1" applyBorder="1" applyAlignment="1" applyProtection="1">
      <alignment horizontal="center" vertical="center"/>
    </xf>
    <xf numFmtId="0" fontId="1" fillId="0" borderId="25" xfId="41" applyFont="1" applyBorder="1" applyAlignment="1">
      <alignment horizontal="center" vertical="center"/>
    </xf>
    <xf numFmtId="56" fontId="0" fillId="24" borderId="12" xfId="0" applyNumberFormat="1" applyFill="1" applyBorder="1" applyAlignment="1" applyProtection="1">
      <alignment horizontal="center" vertical="center"/>
    </xf>
    <xf numFmtId="56" fontId="0" fillId="24" borderId="12" xfId="0" quotePrefix="1" applyNumberFormat="1" applyFill="1" applyBorder="1" applyAlignment="1" applyProtection="1">
      <alignment horizontal="center" vertical="center"/>
    </xf>
    <xf numFmtId="56" fontId="35" fillId="24" borderId="12" xfId="0" quotePrefix="1" applyNumberFormat="1" applyFont="1" applyFill="1" applyBorder="1" applyAlignment="1" applyProtection="1">
      <alignment horizontal="center" vertical="center"/>
    </xf>
    <xf numFmtId="0" fontId="35" fillId="0" borderId="12" xfId="0" quotePrefix="1" applyFont="1" applyBorder="1" applyAlignment="1">
      <alignment horizontal="center" vertical="center"/>
    </xf>
    <xf numFmtId="0" fontId="0" fillId="0" borderId="27"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0" fillId="0" borderId="33" xfId="0" applyBorder="1" applyAlignment="1">
      <alignment horizontal="center" vertical="center"/>
    </xf>
    <xf numFmtId="0" fontId="35" fillId="0" borderId="28" xfId="0" applyFont="1" applyBorder="1" applyAlignment="1">
      <alignment horizontal="center" vertical="center"/>
    </xf>
    <xf numFmtId="0" fontId="35" fillId="0" borderId="33" xfId="0" applyFont="1" applyBorder="1" applyAlignment="1">
      <alignment horizontal="center" vertical="center"/>
    </xf>
    <xf numFmtId="0" fontId="35" fillId="0" borderId="25" xfId="0" applyFont="1"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5" fillId="0" borderId="12" xfId="0" applyFont="1" applyBorder="1" applyAlignment="1">
      <alignment horizontal="center" vertical="center" shrinkToFit="1"/>
    </xf>
    <xf numFmtId="0" fontId="35" fillId="0" borderId="17" xfId="0" applyFont="1" applyBorder="1" applyAlignment="1">
      <alignment horizontal="center" vertical="center" shrinkToFit="1"/>
    </xf>
    <xf numFmtId="0" fontId="0" fillId="0" borderId="19" xfId="0" applyBorder="1" applyAlignment="1">
      <alignment horizontal="center" vertical="center"/>
    </xf>
    <xf numFmtId="0" fontId="22" fillId="0" borderId="0" xfId="0" applyFont="1" applyBorder="1" applyAlignment="1">
      <alignment horizontal="left" vertical="center" wrapText="1"/>
    </xf>
    <xf numFmtId="0" fontId="0" fillId="0" borderId="35" xfId="0" applyBorder="1" applyAlignment="1">
      <alignment horizontal="center" vertical="center"/>
    </xf>
    <xf numFmtId="0" fontId="0" fillId="0" borderId="12" xfId="0" applyBorder="1">
      <alignment vertical="center"/>
    </xf>
    <xf numFmtId="0" fontId="0" fillId="0" borderId="36" xfId="0" applyBorder="1" applyAlignment="1">
      <alignment horizontal="center" vertical="center"/>
    </xf>
    <xf numFmtId="0" fontId="32" fillId="0" borderId="12" xfId="0" applyFont="1" applyBorder="1" applyAlignment="1">
      <alignment horizontal="center" vertical="center" shrinkToFit="1"/>
    </xf>
    <xf numFmtId="0" fontId="0" fillId="0" borderId="36" xfId="0" applyBorder="1">
      <alignment vertical="center"/>
    </xf>
    <xf numFmtId="0" fontId="0" fillId="0" borderId="19" xfId="0" applyBorder="1">
      <alignment vertical="center"/>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23" fillId="0" borderId="12" xfId="0" applyFont="1" applyBorder="1" applyAlignment="1">
      <alignment horizontal="center" vertical="center"/>
    </xf>
    <xf numFmtId="0" fontId="41" fillId="0" borderId="12" xfId="0" applyFont="1" applyBorder="1" applyAlignment="1">
      <alignment horizontal="center" vertical="center"/>
    </xf>
    <xf numFmtId="0" fontId="0" fillId="0" borderId="12" xfId="0" applyBorder="1" applyAlignment="1">
      <alignment vertical="center" shrinkToFit="1"/>
    </xf>
    <xf numFmtId="0" fontId="35" fillId="0" borderId="36" xfId="0" applyFont="1" applyBorder="1" applyAlignment="1">
      <alignment horizontal="center" vertical="center"/>
    </xf>
    <xf numFmtId="0" fontId="32" fillId="0" borderId="15" xfId="0" applyFont="1" applyBorder="1" applyAlignment="1">
      <alignment vertical="center" shrinkToFit="1"/>
    </xf>
    <xf numFmtId="0" fontId="0" fillId="0" borderId="11" xfId="0" applyBorder="1">
      <alignment vertical="center"/>
    </xf>
    <xf numFmtId="0" fontId="0" fillId="0" borderId="33" xfId="0" applyBorder="1">
      <alignment vertical="center"/>
    </xf>
    <xf numFmtId="0" fontId="0" fillId="0" borderId="37" xfId="0" applyBorder="1">
      <alignment vertical="center"/>
    </xf>
    <xf numFmtId="0" fontId="0" fillId="0" borderId="26" xfId="0" applyBorder="1">
      <alignment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5" xfId="0" applyBorder="1">
      <alignment vertical="center"/>
    </xf>
    <xf numFmtId="0" fontId="35" fillId="0" borderId="14" xfId="0" applyFont="1" applyBorder="1" applyAlignment="1">
      <alignment horizontal="center" vertical="center"/>
    </xf>
    <xf numFmtId="0" fontId="35" fillId="0" borderId="37" xfId="0" applyFont="1" applyBorder="1" applyAlignment="1">
      <alignment horizontal="center" vertical="center"/>
    </xf>
    <xf numFmtId="0" fontId="35" fillId="0" borderId="26" xfId="0" applyFont="1" applyBorder="1" applyAlignment="1">
      <alignment horizontal="center" vertical="center"/>
    </xf>
    <xf numFmtId="0" fontId="23" fillId="0" borderId="38" xfId="0" applyFont="1" applyBorder="1" applyAlignment="1">
      <alignment horizontal="center" vertical="center"/>
    </xf>
    <xf numFmtId="0" fontId="32" fillId="0" borderId="25" xfId="0" applyFont="1" applyBorder="1" applyAlignment="1">
      <alignment horizontal="center" vertical="center" shrinkToFit="1"/>
    </xf>
    <xf numFmtId="0" fontId="23" fillId="0" borderId="35" xfId="0" applyFont="1" applyBorder="1">
      <alignment vertical="center"/>
    </xf>
    <xf numFmtId="56" fontId="23" fillId="0" borderId="38" xfId="0" applyNumberFormat="1" applyFont="1" applyBorder="1" applyAlignment="1">
      <alignment horizontal="center" vertical="center"/>
    </xf>
    <xf numFmtId="56" fontId="23" fillId="0" borderId="35" xfId="0" applyNumberFormat="1" applyFont="1" applyBorder="1">
      <alignment vertical="center"/>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23" fillId="0" borderId="40" xfId="0" applyFont="1" applyBorder="1">
      <alignment vertical="center"/>
    </xf>
    <xf numFmtId="0" fontId="41" fillId="0" borderId="38" xfId="0" applyFont="1" applyBorder="1" applyAlignment="1">
      <alignment horizontal="center" vertical="center"/>
    </xf>
    <xf numFmtId="0" fontId="41" fillId="0" borderId="35" xfId="0" applyFont="1" applyBorder="1">
      <alignment vertical="center"/>
    </xf>
    <xf numFmtId="56" fontId="41" fillId="0" borderId="38" xfId="0" applyNumberFormat="1" applyFont="1" applyBorder="1" applyAlignment="1">
      <alignment horizontal="center" vertical="center"/>
    </xf>
    <xf numFmtId="56" fontId="41" fillId="0" borderId="35" xfId="0" applyNumberFormat="1" applyFont="1" applyBorder="1">
      <alignment vertical="center"/>
    </xf>
    <xf numFmtId="0" fontId="0" fillId="24" borderId="12" xfId="0" applyFill="1" applyBorder="1" applyAlignment="1">
      <alignment horizontal="center" vertical="center"/>
    </xf>
    <xf numFmtId="56" fontId="35" fillId="0" borderId="12" xfId="0" quotePrefix="1" applyNumberFormat="1" applyFont="1" applyBorder="1" applyAlignment="1">
      <alignment horizontal="center" vertical="center"/>
    </xf>
    <xf numFmtId="0" fontId="39" fillId="0" borderId="12" xfId="0" quotePrefix="1" applyFont="1" applyBorder="1" applyAlignment="1">
      <alignment horizontal="center" vertical="center" shrinkToFit="1"/>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xf>
    <xf numFmtId="56" fontId="22" fillId="0" borderId="21" xfId="0" applyNumberFormat="1" applyFont="1" applyBorder="1" applyAlignment="1">
      <alignment horizontal="center" vertical="center" shrinkToFit="1"/>
    </xf>
    <xf numFmtId="0" fontId="10" fillId="0" borderId="41" xfId="41" applyFont="1" applyBorder="1" applyAlignment="1">
      <alignment horizontal="center" vertical="center"/>
    </xf>
    <xf numFmtId="0" fontId="10" fillId="0" borderId="25" xfId="41" applyFont="1" applyBorder="1" applyAlignment="1">
      <alignment horizontal="center" vertical="center"/>
    </xf>
    <xf numFmtId="0" fontId="0" fillId="24" borderId="12" xfId="0" applyFill="1" applyBorder="1" applyAlignment="1" applyProtection="1">
      <alignment horizontal="center" vertical="center"/>
    </xf>
    <xf numFmtId="0" fontId="0" fillId="0" borderId="0" xfId="0" applyBorder="1" applyAlignment="1">
      <alignment horizontal="left" vertical="center"/>
    </xf>
    <xf numFmtId="0" fontId="35" fillId="0" borderId="19" xfId="0" applyFont="1" applyBorder="1" applyAlignment="1">
      <alignment horizontal="center" vertical="center" shrinkToFit="1"/>
    </xf>
    <xf numFmtId="0" fontId="35" fillId="0" borderId="0" xfId="0" applyFont="1">
      <alignment vertical="center"/>
    </xf>
    <xf numFmtId="0" fontId="1" fillId="0" borderId="10" xfId="41" quotePrefix="1" applyFont="1" applyBorder="1" applyAlignment="1">
      <alignment horizontal="center"/>
    </xf>
    <xf numFmtId="0" fontId="0" fillId="25" borderId="12" xfId="0" applyFill="1" applyBorder="1" applyAlignment="1">
      <alignment horizontal="center" vertical="center"/>
    </xf>
    <xf numFmtId="0" fontId="0" fillId="25" borderId="12" xfId="0" applyFill="1" applyBorder="1">
      <alignment vertical="center"/>
    </xf>
    <xf numFmtId="0" fontId="35" fillId="25" borderId="12" xfId="0" applyFont="1" applyFill="1" applyBorder="1">
      <alignment vertical="center"/>
    </xf>
    <xf numFmtId="0" fontId="1" fillId="25" borderId="12" xfId="41" applyFont="1" applyFill="1" applyBorder="1" applyAlignment="1">
      <alignment horizontal="center"/>
    </xf>
    <xf numFmtId="0" fontId="35" fillId="25" borderId="12" xfId="41" applyFont="1" applyFill="1" applyBorder="1" applyAlignment="1">
      <alignment horizontal="center"/>
    </xf>
    <xf numFmtId="0" fontId="35" fillId="25" borderId="12" xfId="0" applyFont="1" applyFill="1" applyBorder="1" applyAlignment="1">
      <alignment horizontal="center" vertical="center"/>
    </xf>
    <xf numFmtId="0" fontId="0" fillId="25" borderId="12" xfId="0" applyFill="1" applyBorder="1" applyAlignment="1">
      <alignment horizontal="center" vertical="center" shrinkToFit="1"/>
    </xf>
    <xf numFmtId="0" fontId="0" fillId="24" borderId="41" xfId="0" applyFill="1" applyBorder="1" applyAlignment="1">
      <alignment horizontal="center" vertical="center"/>
    </xf>
    <xf numFmtId="0" fontId="34" fillId="0" borderId="0" xfId="0" applyFont="1">
      <alignment vertical="center"/>
    </xf>
    <xf numFmtId="0" fontId="1" fillId="0" borderId="0" xfId="0" applyFont="1" applyBorder="1">
      <alignment vertical="center"/>
    </xf>
    <xf numFmtId="0" fontId="2" fillId="0" borderId="10" xfId="41" applyFont="1" applyBorder="1" applyAlignment="1">
      <alignment horizontal="left"/>
    </xf>
    <xf numFmtId="0" fontId="0" fillId="0" borderId="12" xfId="0" applyFont="1" applyBorder="1" applyAlignment="1">
      <alignment horizontal="center" vertical="center" wrapText="1"/>
    </xf>
    <xf numFmtId="0" fontId="0" fillId="26" borderId="12" xfId="0" applyFill="1" applyBorder="1" applyAlignment="1">
      <alignment horizontal="left" vertical="center" wrapText="1"/>
    </xf>
    <xf numFmtId="0" fontId="0" fillId="26" borderId="17" xfId="0" applyFill="1" applyBorder="1" applyAlignment="1">
      <alignment vertical="center" wrapText="1"/>
    </xf>
    <xf numFmtId="0" fontId="0" fillId="26" borderId="0" xfId="0" applyFill="1" applyAlignment="1">
      <alignment vertical="center" wrapText="1"/>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5" xfId="0" applyNumberFormat="1" applyFont="1" applyBorder="1">
      <alignment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vertical="center" wrapText="1"/>
    </xf>
    <xf numFmtId="0" fontId="25" fillId="0" borderId="17" xfId="0" applyNumberFormat="1" applyFont="1" applyBorder="1" applyAlignment="1">
      <alignment vertical="center"/>
    </xf>
    <xf numFmtId="0" fontId="26" fillId="0" borderId="44" xfId="0" applyNumberFormat="1" applyFont="1" applyFill="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25" fillId="24" borderId="36" xfId="0" applyNumberFormat="1" applyFont="1" applyFill="1" applyBorder="1" applyAlignment="1">
      <alignment vertical="center"/>
    </xf>
    <xf numFmtId="0" fontId="25" fillId="0" borderId="36" xfId="0" applyNumberFormat="1" applyFont="1" applyBorder="1" applyAlignment="1">
      <alignment vertical="center"/>
    </xf>
    <xf numFmtId="0" fontId="42" fillId="0" borderId="0" xfId="0" applyNumberFormat="1" applyFont="1">
      <alignment vertical="center"/>
    </xf>
    <xf numFmtId="0" fontId="42" fillId="0" borderId="13" xfId="0" applyNumberFormat="1" applyFont="1" applyBorder="1" applyAlignment="1">
      <alignment horizontal="center"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0" fontId="42" fillId="0" borderId="15" xfId="0" applyNumberFormat="1" applyFont="1" applyBorder="1">
      <alignment vertical="center"/>
    </xf>
    <xf numFmtId="0" fontId="42" fillId="0" borderId="11" xfId="0" applyNumberFormat="1" applyFont="1" applyBorder="1" applyAlignment="1">
      <alignment horizontal="center" vertical="center"/>
    </xf>
    <xf numFmtId="0" fontId="42" fillId="0" borderId="12" xfId="0" applyNumberFormat="1" applyFont="1" applyBorder="1" applyAlignment="1">
      <alignment vertical="center" wrapText="1"/>
    </xf>
    <xf numFmtId="0" fontId="44" fillId="0" borderId="44" xfId="0" applyNumberFormat="1" applyFont="1" applyFill="1" applyBorder="1" applyAlignment="1">
      <alignment horizontal="center" vertical="center"/>
    </xf>
    <xf numFmtId="0" fontId="42" fillId="0" borderId="14" xfId="0" applyNumberFormat="1" applyFont="1" applyBorder="1" applyAlignment="1">
      <alignment horizontal="center" vertical="center"/>
    </xf>
    <xf numFmtId="0" fontId="42" fillId="0" borderId="0" xfId="0" applyNumberFormat="1" applyFont="1" applyFill="1" applyBorder="1" applyAlignment="1">
      <alignment horizontal="center" vertical="center"/>
    </xf>
    <xf numFmtId="0" fontId="42" fillId="0" borderId="0" xfId="0" applyNumberFormat="1" applyFont="1" applyBorder="1" applyAlignment="1">
      <alignment horizontal="center" vertical="center"/>
    </xf>
    <xf numFmtId="0" fontId="45" fillId="0" borderId="0" xfId="0" applyNumberFormat="1" applyFont="1" applyFill="1" applyBorder="1" applyAlignment="1">
      <alignment horizontal="center" vertical="center"/>
    </xf>
    <xf numFmtId="0" fontId="45" fillId="0" borderId="0" xfId="0" applyNumberFormat="1" applyFont="1" applyBorder="1" applyAlignment="1">
      <alignment horizontal="center" vertical="center"/>
    </xf>
    <xf numFmtId="0" fontId="1" fillId="25" borderId="12" xfId="41" applyFont="1" applyFill="1" applyBorder="1" applyAlignment="1">
      <alignment horizontal="center" shrinkToFit="1"/>
    </xf>
    <xf numFmtId="0" fontId="35" fillId="25" borderId="12" xfId="41" applyFont="1" applyFill="1" applyBorder="1" applyAlignment="1">
      <alignment horizontal="center" shrinkToFit="1"/>
    </xf>
    <xf numFmtId="0" fontId="35" fillId="0" borderId="33" xfId="0" applyFont="1" applyBorder="1" applyAlignment="1">
      <alignment horizontal="center" vertical="center"/>
    </xf>
    <xf numFmtId="0" fontId="1" fillId="0" borderId="27" xfId="41" applyFont="1" applyBorder="1" applyAlignment="1">
      <alignment vertical="center"/>
    </xf>
    <xf numFmtId="0" fontId="1" fillId="0" borderId="29" xfId="41" applyFont="1" applyBorder="1" applyAlignment="1">
      <alignment vertical="center"/>
    </xf>
    <xf numFmtId="0" fontId="1" fillId="0" borderId="58" xfId="41" applyFont="1" applyBorder="1" applyAlignment="1">
      <alignment vertical="center"/>
    </xf>
    <xf numFmtId="0" fontId="1" fillId="0" borderId="40" xfId="41" applyFont="1" applyBorder="1" applyAlignment="1">
      <alignment vertical="center"/>
    </xf>
    <xf numFmtId="0" fontId="2" fillId="0" borderId="68" xfId="41" applyFont="1" applyBorder="1" applyAlignment="1">
      <alignment horizontal="center" vertical="center"/>
    </xf>
    <xf numFmtId="0" fontId="2" fillId="0" borderId="51" xfId="41" applyFont="1" applyBorder="1" applyAlignment="1">
      <alignment horizontal="center" vertical="center"/>
    </xf>
    <xf numFmtId="0" fontId="2" fillId="0" borderId="39" xfId="41" applyFont="1" applyBorder="1" applyAlignment="1">
      <alignment horizontal="center" vertical="center"/>
    </xf>
    <xf numFmtId="0" fontId="10" fillId="0" borderId="51" xfId="41" applyFont="1" applyBorder="1" applyAlignment="1">
      <alignment vertical="center"/>
    </xf>
    <xf numFmtId="0" fontId="10" fillId="0" borderId="39" xfId="41" applyFont="1" applyBorder="1" applyAlignment="1">
      <alignment vertical="center"/>
    </xf>
    <xf numFmtId="0" fontId="10" fillId="0" borderId="68" xfId="41" applyFont="1" applyBorder="1" applyAlignment="1">
      <alignment horizontal="center" vertical="center"/>
    </xf>
    <xf numFmtId="0" fontId="10" fillId="0" borderId="51" xfId="41" applyFont="1" applyBorder="1" applyAlignment="1">
      <alignment horizontal="center" vertical="center"/>
    </xf>
    <xf numFmtId="0" fontId="10" fillId="0" borderId="27" xfId="41" applyFont="1" applyBorder="1" applyAlignment="1">
      <alignment vertical="center"/>
    </xf>
    <xf numFmtId="0" fontId="10" fillId="0" borderId="29" xfId="41" applyFont="1" applyBorder="1" applyAlignment="1">
      <alignment vertical="center"/>
    </xf>
    <xf numFmtId="0" fontId="10" fillId="0" borderId="58" xfId="41" applyFont="1" applyBorder="1" applyAlignment="1">
      <alignment vertical="center"/>
    </xf>
    <xf numFmtId="0" fontId="10" fillId="0" borderId="40" xfId="41" applyFont="1" applyBorder="1" applyAlignment="1">
      <alignment vertical="center"/>
    </xf>
    <xf numFmtId="0" fontId="1" fillId="25" borderId="41" xfId="41" applyFont="1" applyFill="1" applyBorder="1" applyAlignment="1">
      <alignment horizontal="center"/>
    </xf>
    <xf numFmtId="0" fontId="1" fillId="25" borderId="24" xfId="41" applyFont="1" applyFill="1" applyBorder="1" applyAlignment="1">
      <alignment horizontal="center"/>
    </xf>
    <xf numFmtId="0" fontId="1" fillId="25" borderId="22" xfId="41" applyFont="1" applyFill="1" applyBorder="1" applyAlignment="1">
      <alignment horizontal="center"/>
    </xf>
    <xf numFmtId="0" fontId="0" fillId="25" borderId="41" xfId="0" applyFill="1" applyBorder="1" applyAlignment="1">
      <alignment horizontal="center" vertical="center"/>
    </xf>
    <xf numFmtId="0" fontId="35" fillId="25" borderId="41" xfId="41" applyFont="1" applyFill="1" applyBorder="1" applyAlignment="1">
      <alignment horizontal="center"/>
    </xf>
    <xf numFmtId="0" fontId="35" fillId="25" borderId="24" xfId="41" applyFont="1" applyFill="1" applyBorder="1" applyAlignment="1">
      <alignment horizontal="center"/>
    </xf>
    <xf numFmtId="0" fontId="35" fillId="25" borderId="22" xfId="41" applyFont="1" applyFill="1" applyBorder="1" applyAlignment="1">
      <alignment horizontal="center"/>
    </xf>
    <xf numFmtId="0" fontId="0" fillId="0" borderId="12" xfId="0" applyFill="1" applyBorder="1" applyAlignment="1">
      <alignment horizontal="center" vertical="center" shrinkToFit="1"/>
    </xf>
    <xf numFmtId="0" fontId="0" fillId="25" borderId="12" xfId="0" applyFill="1" applyBorder="1" applyAlignment="1">
      <alignment vertical="center" shrinkToFit="1"/>
    </xf>
    <xf numFmtId="0" fontId="0" fillId="0" borderId="36" xfId="0" applyBorder="1" applyAlignment="1">
      <alignment horizontal="left" vertical="center"/>
    </xf>
    <xf numFmtId="0" fontId="0" fillId="0" borderId="12" xfId="0" applyBorder="1" applyAlignment="1">
      <alignment horizontal="center" vertical="center"/>
    </xf>
    <xf numFmtId="0" fontId="0" fillId="0" borderId="12" xfId="0" applyBorder="1" applyAlignment="1">
      <alignment horizontal="center" vertical="center"/>
    </xf>
    <xf numFmtId="0" fontId="37" fillId="0" borderId="22" xfId="0" applyFont="1" applyBorder="1" applyAlignment="1">
      <alignment horizontal="center" vertical="center"/>
    </xf>
    <xf numFmtId="0" fontId="37" fillId="25" borderId="12" xfId="0" applyFont="1" applyFill="1" applyBorder="1" applyAlignment="1" applyProtection="1">
      <alignment horizontal="center" vertical="center"/>
    </xf>
    <xf numFmtId="0" fontId="39" fillId="25" borderId="12" xfId="0" applyFont="1" applyFill="1" applyBorder="1" applyAlignment="1" applyProtection="1">
      <alignment horizontal="center" vertical="center"/>
    </xf>
    <xf numFmtId="0" fontId="0" fillId="0" borderId="0" xfId="0" applyBorder="1">
      <alignment vertical="center"/>
    </xf>
    <xf numFmtId="0" fontId="0" fillId="24" borderId="12" xfId="0" applyFill="1" applyBorder="1">
      <alignment vertical="center"/>
    </xf>
    <xf numFmtId="0" fontId="35" fillId="24" borderId="12" xfId="0" applyFont="1" applyFill="1" applyBorder="1">
      <alignment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0" xfId="0" applyBorder="1">
      <alignment vertical="center"/>
    </xf>
    <xf numFmtId="0" fontId="0" fillId="0" borderId="0" xfId="0" applyAlignment="1">
      <alignment vertical="center"/>
    </xf>
    <xf numFmtId="0" fontId="0" fillId="0" borderId="24" xfId="0" applyFill="1" applyBorder="1" applyAlignment="1">
      <alignment horizontal="center" vertical="center"/>
    </xf>
    <xf numFmtId="0" fontId="2" fillId="25" borderId="12" xfId="41" applyFont="1" applyFill="1" applyBorder="1" applyAlignment="1">
      <alignment horizontal="center"/>
    </xf>
    <xf numFmtId="0" fontId="0" fillId="0" borderId="12" xfId="0" applyBorder="1" applyAlignment="1">
      <alignment horizontal="center" vertical="center"/>
    </xf>
    <xf numFmtId="0" fontId="24" fillId="0" borderId="41" xfId="0" applyNumberFormat="1" applyFont="1" applyBorder="1" applyAlignment="1">
      <alignment horizontal="center" vertical="center"/>
    </xf>
    <xf numFmtId="0" fontId="24" fillId="0" borderId="18" xfId="0" applyNumberFormat="1" applyFont="1" applyBorder="1" applyAlignment="1">
      <alignment horizontal="center" vertical="center"/>
    </xf>
    <xf numFmtId="0" fontId="43" fillId="0" borderId="36" xfId="0" applyNumberFormat="1" applyFont="1" applyBorder="1" applyAlignment="1">
      <alignment vertical="center"/>
    </xf>
    <xf numFmtId="0" fontId="35" fillId="0" borderId="0" xfId="0" applyNumberFormat="1" applyFont="1">
      <alignment vertical="center"/>
    </xf>
    <xf numFmtId="0" fontId="0" fillId="25" borderId="12" xfId="0" applyFill="1" applyBorder="1" applyAlignment="1">
      <alignment horizontal="center" vertical="center"/>
    </xf>
    <xf numFmtId="0" fontId="1" fillId="0" borderId="23" xfId="41" applyBorder="1" applyAlignment="1">
      <alignment horizontal="center" vertical="center"/>
    </xf>
    <xf numFmtId="0" fontId="1" fillId="0" borderId="24" xfId="41" applyBorder="1" applyAlignment="1">
      <alignment horizontal="center" vertical="center"/>
    </xf>
    <xf numFmtId="0" fontId="1" fillId="0" borderId="22" xfId="41" applyBorder="1" applyAlignment="1">
      <alignment horizontal="center" vertical="center"/>
    </xf>
    <xf numFmtId="0" fontId="0" fillId="25" borderId="12" xfId="0" applyFill="1" applyBorder="1" applyAlignment="1">
      <alignment vertical="center" wrapText="1"/>
    </xf>
    <xf numFmtId="0" fontId="2" fillId="0" borderId="0" xfId="41" applyFont="1" applyBorder="1" applyAlignment="1">
      <alignment horizontal="center" vertical="center"/>
    </xf>
    <xf numFmtId="0" fontId="2" fillId="0" borderId="73" xfId="41" applyFont="1" applyBorder="1" applyAlignment="1">
      <alignment horizontal="center" vertical="center"/>
    </xf>
    <xf numFmtId="0" fontId="2" fillId="0" borderId="31" xfId="41" applyFont="1" applyBorder="1" applyAlignment="1">
      <alignment horizontal="center" vertical="center"/>
    </xf>
    <xf numFmtId="0" fontId="10" fillId="0" borderId="0" xfId="41" applyFont="1" applyBorder="1" applyAlignment="1">
      <alignment horizontal="center" vertical="center"/>
    </xf>
    <xf numFmtId="0" fontId="10" fillId="0" borderId="31" xfId="41"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49" fontId="37" fillId="0" borderId="12" xfId="0" applyNumberFormat="1" applyFont="1" applyBorder="1" applyAlignment="1">
      <alignment horizontal="center" vertical="center"/>
    </xf>
    <xf numFmtId="0" fontId="2" fillId="0" borderId="69" xfId="41" applyFont="1" applyBorder="1" applyAlignment="1">
      <alignment horizontal="center" vertical="center" shrinkToFit="1"/>
    </xf>
    <xf numFmtId="0" fontId="1" fillId="0" borderId="69" xfId="41" applyFont="1" applyBorder="1" applyAlignment="1">
      <alignment horizontal="center" vertical="center" shrinkToFit="1"/>
    </xf>
    <xf numFmtId="0" fontId="1" fillId="0" borderId="65" xfId="41" applyFont="1" applyBorder="1" applyAlignment="1">
      <alignment horizontal="center" vertical="center" shrinkToFit="1"/>
    </xf>
    <xf numFmtId="0" fontId="1" fillId="0" borderId="27" xfId="41" applyFont="1" applyBorder="1" applyAlignment="1">
      <alignment horizontal="center" vertical="center" shrinkToFit="1"/>
    </xf>
    <xf numFmtId="0" fontId="1" fillId="0" borderId="58" xfId="41" applyFont="1" applyBorder="1" applyAlignment="1">
      <alignment horizontal="center" vertical="center" shrinkToFit="1"/>
    </xf>
    <xf numFmtId="0" fontId="10" fillId="0" borderId="65" xfId="41" applyFont="1" applyBorder="1" applyAlignment="1">
      <alignment horizontal="center" vertical="center" shrinkToFit="1"/>
    </xf>
    <xf numFmtId="0" fontId="10" fillId="0" borderId="27" xfId="41" applyFont="1" applyBorder="1" applyAlignment="1">
      <alignment horizontal="center" vertical="center" shrinkToFit="1"/>
    </xf>
    <xf numFmtId="0" fontId="10" fillId="0" borderId="58" xfId="41" applyFont="1" applyBorder="1" applyAlignment="1">
      <alignment horizontal="center" vertical="center" shrinkToFit="1"/>
    </xf>
    <xf numFmtId="0" fontId="10" fillId="0" borderId="12" xfId="41" applyFont="1" applyBorder="1" applyAlignment="1">
      <alignment horizontal="center" vertical="center" shrinkToFit="1"/>
    </xf>
    <xf numFmtId="0" fontId="35" fillId="0" borderId="12" xfId="41" applyFont="1" applyBorder="1" applyAlignment="1">
      <alignment horizontal="center" vertical="center" shrinkToFit="1"/>
    </xf>
    <xf numFmtId="0" fontId="10" fillId="0" borderId="41" xfId="41" applyFont="1" applyBorder="1" applyAlignment="1">
      <alignment horizontal="center" vertical="center" shrinkToFit="1"/>
    </xf>
    <xf numFmtId="0" fontId="10" fillId="0" borderId="25" xfId="41" applyFont="1" applyBorder="1" applyAlignment="1">
      <alignment horizontal="center" vertical="center" shrinkToFit="1"/>
    </xf>
    <xf numFmtId="0" fontId="10" fillId="0" borderId="17" xfId="41" applyFont="1" applyBorder="1" applyAlignment="1">
      <alignment horizontal="center" vertical="center" shrinkToFit="1"/>
    </xf>
    <xf numFmtId="0" fontId="10" fillId="0" borderId="19" xfId="41" applyFont="1" applyBorder="1" applyAlignment="1">
      <alignment horizontal="center" vertical="center"/>
    </xf>
    <xf numFmtId="0" fontId="2" fillId="0" borderId="12" xfId="41" applyFont="1" applyBorder="1" applyAlignment="1">
      <alignment horizontal="center" vertical="center" shrinkToFit="1"/>
    </xf>
    <xf numFmtId="0" fontId="1" fillId="0" borderId="12" xfId="41" applyFont="1" applyBorder="1" applyAlignment="1">
      <alignment horizontal="center" vertical="center" shrinkToFit="1"/>
    </xf>
    <xf numFmtId="0" fontId="1" fillId="0" borderId="25" xfId="41" applyFont="1" applyBorder="1" applyAlignment="1">
      <alignment horizontal="center" vertical="center" shrinkToFit="1"/>
    </xf>
    <xf numFmtId="0" fontId="25" fillId="0" borderId="17" xfId="0" applyNumberFormat="1" applyFont="1" applyBorder="1" applyAlignment="1">
      <alignment vertical="center" shrinkToFit="1"/>
    </xf>
    <xf numFmtId="0" fontId="43" fillId="0" borderId="17" xfId="0" applyNumberFormat="1" applyFont="1" applyBorder="1" applyAlignment="1">
      <alignment vertical="center" shrinkToFit="1"/>
    </xf>
    <xf numFmtId="0" fontId="0" fillId="0" borderId="12"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5" fillId="0" borderId="25" xfId="0" applyFont="1" applyBorder="1" applyAlignment="1">
      <alignment horizontal="center" vertical="center" shrinkToFit="1"/>
    </xf>
    <xf numFmtId="0" fontId="0" fillId="0" borderId="12" xfId="0" applyBorder="1" applyAlignment="1">
      <alignment horizontal="center" vertical="center"/>
    </xf>
    <xf numFmtId="0" fontId="0" fillId="25" borderId="12" xfId="0" applyFill="1" applyBorder="1" applyAlignment="1">
      <alignment horizontal="center" vertical="center"/>
    </xf>
    <xf numFmtId="0" fontId="37" fillId="25" borderId="12" xfId="0" applyFont="1" applyFill="1" applyBorder="1" applyAlignment="1" applyProtection="1">
      <alignment horizontal="center" vertical="center" shrinkToFit="1"/>
    </xf>
    <xf numFmtId="0" fontId="39" fillId="25" borderId="12" xfId="0"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7" fillId="0" borderId="22" xfId="0" applyFont="1" applyBorder="1" applyAlignment="1">
      <alignment horizontal="center" vertical="center" shrinkToFit="1"/>
    </xf>
    <xf numFmtId="0" fontId="39" fillId="0" borderId="12" xfId="0" applyFont="1" applyBorder="1" applyAlignment="1">
      <alignment horizontal="center" vertical="center" shrinkToFit="1"/>
    </xf>
    <xf numFmtId="0" fontId="35" fillId="24" borderId="12" xfId="0" applyFont="1" applyFill="1" applyBorder="1" applyAlignment="1" applyProtection="1">
      <alignment horizontal="center" vertical="center" shrinkToFit="1"/>
    </xf>
    <xf numFmtId="0" fontId="39" fillId="0" borderId="17" xfId="0" applyFont="1" applyBorder="1" applyAlignment="1">
      <alignment horizontal="center" vertical="center" shrinkToFit="1"/>
    </xf>
    <xf numFmtId="0" fontId="39" fillId="0" borderId="19" xfId="0" applyFont="1" applyBorder="1" applyAlignment="1">
      <alignment horizontal="center" vertical="center" shrinkToFit="1"/>
    </xf>
    <xf numFmtId="49" fontId="37" fillId="0" borderId="12" xfId="0" applyNumberFormat="1" applyFont="1" applyBorder="1" applyAlignment="1" applyProtection="1">
      <alignment horizontal="center" vertical="center"/>
    </xf>
    <xf numFmtId="0" fontId="1" fillId="25" borderId="12" xfId="41" applyFont="1" applyFill="1" applyBorder="1" applyAlignment="1" applyProtection="1">
      <alignment horizontal="center"/>
    </xf>
    <xf numFmtId="0" fontId="0" fillId="25" borderId="12" xfId="0" applyFill="1" applyBorder="1" applyAlignment="1" applyProtection="1">
      <alignment horizontal="center" vertical="center"/>
    </xf>
    <xf numFmtId="0" fontId="1" fillId="25" borderId="12" xfId="41" applyFont="1" applyFill="1" applyBorder="1" applyAlignment="1" applyProtection="1">
      <alignment horizontal="center" shrinkToFit="1"/>
    </xf>
    <xf numFmtId="0" fontId="0" fillId="0" borderId="12" xfId="0" applyBorder="1" applyAlignment="1" applyProtection="1">
      <alignment horizontal="center" vertical="center"/>
    </xf>
    <xf numFmtId="49" fontId="39" fillId="0" borderId="12" xfId="0" applyNumberFormat="1" applyFont="1" applyBorder="1" applyAlignment="1" applyProtection="1">
      <alignment horizontal="center" vertical="center"/>
    </xf>
    <xf numFmtId="0" fontId="35" fillId="0" borderId="12" xfId="0" applyFont="1" applyBorder="1" applyAlignment="1" applyProtection="1">
      <alignment horizontal="center" vertical="center"/>
    </xf>
    <xf numFmtId="0" fontId="51" fillId="0" borderId="0" xfId="0" applyFont="1">
      <alignment vertical="center"/>
    </xf>
    <xf numFmtId="0" fontId="0" fillId="26" borderId="41" xfId="0" applyFill="1" applyBorder="1" applyAlignment="1">
      <alignment horizontal="left" vertical="center" wrapText="1"/>
    </xf>
    <xf numFmtId="0" fontId="0" fillId="26" borderId="24" xfId="0" applyFill="1" applyBorder="1" applyAlignment="1">
      <alignment horizontal="left" vertical="center" wrapText="1"/>
    </xf>
    <xf numFmtId="0" fontId="0" fillId="26" borderId="22" xfId="0" applyFill="1" applyBorder="1" applyAlignment="1">
      <alignment horizontal="left" vertical="center" wrapText="1"/>
    </xf>
    <xf numFmtId="0" fontId="0" fillId="26" borderId="12" xfId="0" applyFill="1" applyBorder="1" applyAlignment="1">
      <alignment horizontal="center" vertical="center" wrapText="1"/>
    </xf>
    <xf numFmtId="0" fontId="0" fillId="26" borderId="41" xfId="0" applyFill="1" applyBorder="1" applyAlignment="1">
      <alignment horizontal="center" vertical="center" wrapText="1"/>
    </xf>
    <xf numFmtId="0" fontId="0" fillId="26" borderId="24" xfId="0" applyFill="1" applyBorder="1" applyAlignment="1">
      <alignment horizontal="center" vertical="center" wrapText="1"/>
    </xf>
    <xf numFmtId="0" fontId="0" fillId="26" borderId="22" xfId="0" applyFill="1" applyBorder="1" applyAlignment="1">
      <alignment horizontal="center" vertical="center" wrapText="1"/>
    </xf>
    <xf numFmtId="0" fontId="48" fillId="0" borderId="0" xfId="0" applyFont="1" applyBorder="1" applyAlignment="1">
      <alignment horizontal="center" vertical="center" wrapText="1"/>
    </xf>
    <xf numFmtId="0" fontId="0" fillId="25" borderId="17" xfId="0" applyFill="1" applyBorder="1" applyAlignment="1">
      <alignment horizontal="center" vertical="center"/>
    </xf>
    <xf numFmtId="0" fontId="0" fillId="25" borderId="19" xfId="0"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41" xfId="0" applyBorder="1" applyAlignment="1">
      <alignment horizontal="center" vertical="center"/>
    </xf>
    <xf numFmtId="0" fontId="32" fillId="26" borderId="41" xfId="0" applyFont="1" applyFill="1" applyBorder="1" applyAlignment="1">
      <alignment horizontal="left" vertical="center" wrapText="1"/>
    </xf>
    <xf numFmtId="0" fontId="32" fillId="26" borderId="24" xfId="0" applyFont="1" applyFill="1" applyBorder="1" applyAlignment="1">
      <alignment horizontal="left" vertical="center" wrapText="1"/>
    </xf>
    <xf numFmtId="0" fontId="32" fillId="26" borderId="22" xfId="0" applyFont="1" applyFill="1" applyBorder="1" applyAlignment="1">
      <alignment horizontal="left" vertical="center" wrapText="1"/>
    </xf>
    <xf numFmtId="0" fontId="1" fillId="25" borderId="41" xfId="41" applyFont="1" applyFill="1" applyBorder="1" applyAlignment="1">
      <alignment horizontal="center" vertical="center" shrinkToFit="1"/>
    </xf>
    <xf numFmtId="0" fontId="1" fillId="25" borderId="24" xfId="41" applyFont="1" applyFill="1" applyBorder="1" applyAlignment="1">
      <alignment horizontal="center" vertical="center" shrinkToFit="1"/>
    </xf>
    <xf numFmtId="0" fontId="1" fillId="25" borderId="22" xfId="41" applyFont="1" applyFill="1" applyBorder="1" applyAlignment="1">
      <alignment horizontal="center" vertical="center" shrinkToFit="1"/>
    </xf>
    <xf numFmtId="0" fontId="0" fillId="0" borderId="24" xfId="0" applyBorder="1" applyAlignment="1">
      <alignment horizontal="center" vertical="center"/>
    </xf>
    <xf numFmtId="0" fontId="0" fillId="0" borderId="22" xfId="0" applyBorder="1" applyAlignment="1">
      <alignment horizontal="center" vertical="center"/>
    </xf>
    <xf numFmtId="0" fontId="35" fillId="0" borderId="41"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35" fillId="25" borderId="41" xfId="41" applyFont="1" applyFill="1" applyBorder="1" applyAlignment="1">
      <alignment horizontal="center" vertical="center" shrinkToFit="1"/>
    </xf>
    <xf numFmtId="0" fontId="35" fillId="25" borderId="24" xfId="41" applyFont="1" applyFill="1" applyBorder="1" applyAlignment="1">
      <alignment horizontal="center" vertical="center" shrinkToFit="1"/>
    </xf>
    <xf numFmtId="0" fontId="35" fillId="25" borderId="22" xfId="41" applyFont="1" applyFill="1" applyBorder="1" applyAlignment="1">
      <alignment horizontal="center" vertical="center" shrinkToFit="1"/>
    </xf>
    <xf numFmtId="0" fontId="39" fillId="24" borderId="41" xfId="0" applyFont="1" applyFill="1" applyBorder="1" applyAlignment="1" applyProtection="1">
      <alignment horizontal="center" vertical="center"/>
    </xf>
    <xf numFmtId="0" fontId="39" fillId="24" borderId="24" xfId="0" applyFont="1" applyFill="1" applyBorder="1" applyAlignment="1" applyProtection="1">
      <alignment horizontal="center" vertical="center"/>
    </xf>
    <xf numFmtId="0" fontId="39" fillId="24" borderId="22" xfId="0" applyFont="1" applyFill="1" applyBorder="1" applyAlignment="1" applyProtection="1">
      <alignment horizontal="center" vertical="center"/>
    </xf>
    <xf numFmtId="0" fontId="37" fillId="24" borderId="41" xfId="0" applyFont="1" applyFill="1" applyBorder="1" applyAlignment="1" applyProtection="1">
      <alignment horizontal="center" vertical="center"/>
    </xf>
    <xf numFmtId="0" fontId="37" fillId="24" borderId="24" xfId="0" applyFont="1" applyFill="1" applyBorder="1" applyAlignment="1" applyProtection="1">
      <alignment horizontal="center" vertical="center"/>
    </xf>
    <xf numFmtId="0" fontId="37" fillId="24" borderId="22" xfId="0" applyFont="1" applyFill="1" applyBorder="1" applyAlignment="1" applyProtection="1">
      <alignment horizontal="center" vertical="center"/>
    </xf>
    <xf numFmtId="0" fontId="0" fillId="25" borderId="12" xfId="0" applyFill="1" applyBorder="1" applyAlignment="1">
      <alignment horizontal="center" vertical="center"/>
    </xf>
    <xf numFmtId="0" fontId="0" fillId="0" borderId="27" xfId="0" applyBorder="1" applyAlignment="1">
      <alignment horizontal="left" vertical="center" wrapText="1"/>
    </xf>
    <xf numFmtId="0" fontId="0" fillId="0" borderId="0" xfId="0" applyBorder="1" applyAlignment="1">
      <alignment horizontal="left" vertical="center" wrapText="1"/>
    </xf>
    <xf numFmtId="0" fontId="21" fillId="0" borderId="0" xfId="41" applyFont="1" applyAlignment="1">
      <alignment horizontal="left" vertical="center"/>
    </xf>
    <xf numFmtId="0" fontId="1" fillId="0" borderId="17" xfId="41" applyFont="1" applyBorder="1" applyAlignment="1">
      <alignment horizontal="center"/>
    </xf>
    <xf numFmtId="0" fontId="1" fillId="0" borderId="33" xfId="41" applyFont="1" applyBorder="1" applyAlignment="1">
      <alignment horizontal="center"/>
    </xf>
    <xf numFmtId="0" fontId="1" fillId="0" borderId="65" xfId="41" applyFont="1" applyBorder="1" applyAlignment="1">
      <alignment horizontal="center" vertical="center"/>
    </xf>
    <xf numFmtId="0" fontId="1" fillId="0" borderId="66" xfId="41" applyFont="1" applyBorder="1" applyAlignment="1">
      <alignment horizontal="center" vertical="center"/>
    </xf>
    <xf numFmtId="0" fontId="1" fillId="0" borderId="27" xfId="41" applyFont="1" applyBorder="1" applyAlignment="1">
      <alignment horizontal="center" vertical="center"/>
    </xf>
    <xf numFmtId="0" fontId="1" fillId="0" borderId="29" xfId="41" applyFont="1" applyBorder="1" applyAlignment="1">
      <alignment horizontal="center" vertical="center"/>
    </xf>
    <xf numFmtId="0" fontId="2" fillId="0" borderId="17" xfId="41" applyFont="1" applyBorder="1" applyAlignment="1">
      <alignment horizontal="center"/>
    </xf>
    <xf numFmtId="0" fontId="2" fillId="0" borderId="33" xfId="41" applyFont="1" applyBorder="1" applyAlignment="1">
      <alignment horizontal="center"/>
    </xf>
    <xf numFmtId="0" fontId="19" fillId="0" borderId="0" xfId="41" applyFont="1" applyAlignment="1">
      <alignment horizontal="center"/>
    </xf>
    <xf numFmtId="0" fontId="1" fillId="0" borderId="43" xfId="41" applyBorder="1" applyAlignment="1">
      <alignment horizontal="center" vertical="center"/>
    </xf>
    <xf numFmtId="0" fontId="1" fillId="0" borderId="19" xfId="41" applyBorder="1" applyAlignment="1">
      <alignment horizontal="center" vertical="center"/>
    </xf>
    <xf numFmtId="0" fontId="1" fillId="0" borderId="23" xfId="41" applyBorder="1" applyAlignment="1">
      <alignment horizontal="center" vertical="center"/>
    </xf>
    <xf numFmtId="0" fontId="1" fillId="0" borderId="24" xfId="41" applyBorder="1" applyAlignment="1">
      <alignment horizontal="center" vertical="center"/>
    </xf>
    <xf numFmtId="0" fontId="1" fillId="0" borderId="22" xfId="41" applyBorder="1" applyAlignment="1">
      <alignment horizontal="center" vertical="center"/>
    </xf>
    <xf numFmtId="0" fontId="1" fillId="0" borderId="15" xfId="41" applyBorder="1" applyAlignment="1">
      <alignment horizontal="center" vertical="center"/>
    </xf>
    <xf numFmtId="0" fontId="1" fillId="0" borderId="12" xfId="41" applyBorder="1" applyAlignment="1">
      <alignment horizontal="center" vertical="center"/>
    </xf>
    <xf numFmtId="0" fontId="0" fillId="0" borderId="45" xfId="41" applyFont="1" applyBorder="1" applyAlignment="1">
      <alignment horizontal="center" vertical="center" wrapText="1"/>
    </xf>
    <xf numFmtId="0" fontId="1" fillId="0" borderId="46" xfId="41" applyBorder="1" applyAlignment="1">
      <alignment horizontal="center" vertical="center" wrapText="1"/>
    </xf>
    <xf numFmtId="0" fontId="1" fillId="0" borderId="44" xfId="41" applyBorder="1" applyAlignment="1">
      <alignment horizontal="center" vertical="center" wrapText="1"/>
    </xf>
    <xf numFmtId="0" fontId="0" fillId="0" borderId="10" xfId="41" applyFont="1" applyBorder="1" applyAlignment="1">
      <alignment horizontal="left"/>
    </xf>
    <xf numFmtId="0" fontId="1" fillId="0" borderId="47" xfId="41" quotePrefix="1" applyBorder="1" applyAlignment="1">
      <alignment horizontal="center" vertical="center"/>
    </xf>
    <xf numFmtId="0" fontId="1" fillId="0" borderId="48" xfId="41" quotePrefix="1" applyBorder="1" applyAlignment="1">
      <alignment horizontal="center" vertical="center"/>
    </xf>
    <xf numFmtId="0" fontId="1" fillId="0" borderId="27" xfId="41" quotePrefix="1" applyBorder="1" applyAlignment="1">
      <alignment horizontal="center" vertical="center"/>
    </xf>
    <xf numFmtId="0" fontId="1" fillId="0" borderId="29" xfId="41" quotePrefix="1" applyBorder="1" applyAlignment="1">
      <alignment horizontal="center" vertical="center"/>
    </xf>
    <xf numFmtId="0" fontId="1" fillId="0" borderId="30" xfId="41" quotePrefix="1" applyBorder="1" applyAlignment="1">
      <alignment horizontal="center" vertical="center"/>
    </xf>
    <xf numFmtId="0" fontId="1" fillId="0" borderId="49" xfId="41" quotePrefix="1" applyBorder="1" applyAlignment="1">
      <alignment horizontal="center" vertical="center"/>
    </xf>
    <xf numFmtId="0" fontId="0" fillId="0" borderId="0" xfId="41" applyFont="1" applyAlignment="1">
      <alignment horizontal="center" vertical="top"/>
    </xf>
    <xf numFmtId="0" fontId="1" fillId="0" borderId="0" xfId="41" applyAlignment="1">
      <alignment horizontal="center" vertical="top"/>
    </xf>
    <xf numFmtId="0" fontId="0" fillId="0" borderId="10" xfId="41" applyFont="1" applyBorder="1" applyAlignment="1">
      <alignment horizontal="center"/>
    </xf>
    <xf numFmtId="0" fontId="1" fillId="0" borderId="50" xfId="41" applyBorder="1" applyAlignment="1">
      <alignment horizontal="center"/>
    </xf>
    <xf numFmtId="0" fontId="1" fillId="0" borderId="51" xfId="41" applyBorder="1" applyAlignment="1">
      <alignment horizontal="center"/>
    </xf>
    <xf numFmtId="0" fontId="1" fillId="0" borderId="52" xfId="41" applyBorder="1" applyAlignment="1">
      <alignment horizontal="center"/>
    </xf>
    <xf numFmtId="0" fontId="1" fillId="0" borderId="70" xfId="41" applyFont="1" applyBorder="1" applyAlignment="1">
      <alignment horizontal="center" vertical="center" wrapText="1"/>
    </xf>
    <xf numFmtId="0" fontId="1" fillId="0" borderId="71" xfId="41" applyBorder="1" applyAlignment="1">
      <alignment horizontal="center" vertical="center" wrapText="1"/>
    </xf>
    <xf numFmtId="0" fontId="1" fillId="0" borderId="72" xfId="41" applyBorder="1" applyAlignment="1">
      <alignment horizontal="center" vertical="center" wrapText="1"/>
    </xf>
    <xf numFmtId="0" fontId="1" fillId="0" borderId="0" xfId="41" applyAlignment="1"/>
    <xf numFmtId="0" fontId="10" fillId="0" borderId="17" xfId="41" applyFont="1" applyBorder="1" applyAlignment="1">
      <alignment horizontal="center" vertical="center"/>
    </xf>
    <xf numFmtId="0" fontId="10" fillId="0" borderId="33" xfId="41" applyFont="1" applyBorder="1" applyAlignment="1">
      <alignment horizontal="center" vertical="center"/>
    </xf>
    <xf numFmtId="0" fontId="35" fillId="0" borderId="17" xfId="41" applyFont="1" applyBorder="1" applyAlignment="1">
      <alignment horizontal="center" vertical="center"/>
    </xf>
    <xf numFmtId="0" fontId="35" fillId="0" borderId="33" xfId="41" applyFont="1" applyBorder="1" applyAlignment="1">
      <alignment horizontal="center" vertical="center"/>
    </xf>
    <xf numFmtId="0" fontId="21" fillId="0" borderId="0" xfId="41" applyFont="1" applyAlignment="1">
      <alignment horizontal="left"/>
    </xf>
    <xf numFmtId="0" fontId="10" fillId="0" borderId="27" xfId="41" applyFont="1" applyBorder="1" applyAlignment="1">
      <alignment horizontal="center" vertical="center"/>
    </xf>
    <xf numFmtId="0" fontId="10" fillId="0" borderId="29" xfId="41" applyFont="1" applyBorder="1" applyAlignment="1">
      <alignment horizontal="center" vertical="center"/>
    </xf>
    <xf numFmtId="0" fontId="10" fillId="0" borderId="65" xfId="41" applyFont="1" applyBorder="1" applyAlignment="1">
      <alignment horizontal="center" vertical="center"/>
    </xf>
    <xf numFmtId="0" fontId="10" fillId="0" borderId="66" xfId="41" applyFont="1" applyBorder="1" applyAlignment="1">
      <alignment horizontal="center" vertical="center"/>
    </xf>
    <xf numFmtId="0" fontId="27" fillId="0" borderId="17" xfId="0" applyNumberFormat="1" applyFont="1" applyFill="1" applyBorder="1" applyAlignment="1">
      <alignment horizontal="center" vertical="center"/>
    </xf>
    <xf numFmtId="0" fontId="27" fillId="0" borderId="19" xfId="0" applyNumberFormat="1" applyFont="1" applyFill="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4" fillId="0" borderId="17"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7" fillId="0" borderId="34" xfId="0" applyNumberFormat="1" applyFont="1" applyFill="1" applyBorder="1" applyAlignment="1">
      <alignment horizontal="center" vertical="center" shrinkToFit="1"/>
    </xf>
    <xf numFmtId="0" fontId="27" fillId="0" borderId="26" xfId="0" applyNumberFormat="1" applyFont="1" applyFill="1" applyBorder="1" applyAlignment="1">
      <alignment horizontal="center" vertical="center" shrinkToFit="1"/>
    </xf>
    <xf numFmtId="0" fontId="24" fillId="0" borderId="41" xfId="0" applyNumberFormat="1" applyFont="1" applyBorder="1" applyAlignment="1">
      <alignment horizontal="center" vertical="center"/>
    </xf>
    <xf numFmtId="0" fontId="24" fillId="0" borderId="18" xfId="0" applyNumberFormat="1" applyFont="1" applyBorder="1" applyAlignment="1">
      <alignment horizontal="center" vertical="center"/>
    </xf>
    <xf numFmtId="0" fontId="27" fillId="0" borderId="41" xfId="0" applyNumberFormat="1" applyFont="1" applyBorder="1" applyAlignment="1">
      <alignment horizontal="center" vertical="center" shrinkToFit="1"/>
    </xf>
    <xf numFmtId="0" fontId="27" fillId="0" borderId="18" xfId="0" applyNumberFormat="1" applyFont="1" applyBorder="1" applyAlignment="1">
      <alignment horizontal="center" vertical="center" shrinkToFit="1"/>
    </xf>
    <xf numFmtId="0" fontId="24" fillId="0" borderId="41"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7" fillId="0" borderId="55" xfId="0" applyNumberFormat="1" applyFont="1" applyBorder="1" applyAlignment="1">
      <alignment horizontal="center" vertical="center"/>
    </xf>
    <xf numFmtId="0" fontId="27" fillId="0" borderId="56" xfId="0" applyNumberFormat="1" applyFont="1" applyBorder="1" applyAlignment="1">
      <alignment horizontal="center" vertical="center"/>
    </xf>
    <xf numFmtId="0" fontId="22" fillId="0" borderId="53" xfId="0" applyFont="1" applyBorder="1" applyAlignment="1">
      <alignment horizontal="left" vertical="center" wrapText="1"/>
    </xf>
    <xf numFmtId="0" fontId="22" fillId="0" borderId="53" xfId="0"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4"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0" fillId="0" borderId="53" xfId="0" applyBorder="1" applyAlignment="1">
      <alignment horizontal="left" vertical="center"/>
    </xf>
    <xf numFmtId="0" fontId="45" fillId="0" borderId="12" xfId="0" applyNumberFormat="1" applyFont="1" applyFill="1" applyBorder="1" applyAlignment="1">
      <alignment horizontal="center" vertical="center"/>
    </xf>
    <xf numFmtId="0" fontId="42" fillId="0" borderId="12" xfId="0" applyNumberFormat="1" applyFont="1" applyFill="1" applyBorder="1" applyAlignment="1">
      <alignment horizontal="center" vertical="center"/>
    </xf>
    <xf numFmtId="0" fontId="42" fillId="0" borderId="12" xfId="0" applyNumberFormat="1" applyFont="1" applyBorder="1" applyAlignment="1">
      <alignment horizontal="center" vertical="center"/>
    </xf>
    <xf numFmtId="0" fontId="42"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42" fillId="0" borderId="12" xfId="0" applyNumberFormat="1" applyFont="1" applyBorder="1" applyAlignment="1">
      <alignment horizontal="center" vertical="center" wrapText="1"/>
    </xf>
    <xf numFmtId="0" fontId="42" fillId="0" borderId="22" xfId="0" applyNumberFormat="1" applyFont="1" applyBorder="1" applyAlignment="1">
      <alignment horizontal="center" vertical="center" wrapText="1"/>
    </xf>
    <xf numFmtId="0" fontId="43" fillId="0" borderId="60" xfId="0" applyNumberFormat="1" applyFont="1" applyBorder="1" applyAlignment="1">
      <alignment horizontal="center" vertical="center"/>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7" fillId="0" borderId="38" xfId="0" applyNumberFormat="1" applyFont="1" applyBorder="1" applyAlignment="1">
      <alignment horizontal="center" vertical="center"/>
    </xf>
    <xf numFmtId="0" fontId="27" fillId="0" borderId="54"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4" fillId="0" borderId="42" xfId="0" applyNumberFormat="1" applyFont="1" applyBorder="1">
      <alignment vertical="center"/>
    </xf>
    <xf numFmtId="0" fontId="24" fillId="0" borderId="21" xfId="0" applyNumberFormat="1" applyFont="1" applyBorder="1">
      <alignment vertical="center"/>
    </xf>
    <xf numFmtId="0" fontId="25" fillId="0" borderId="60" xfId="0" applyNumberFormat="1" applyFont="1" applyBorder="1" applyAlignment="1">
      <alignment horizontal="center" vertical="center"/>
    </xf>
    <xf numFmtId="0" fontId="24" fillId="0" borderId="24" xfId="0" applyNumberFormat="1" applyFont="1" applyBorder="1" applyAlignment="1">
      <alignment horizontal="center" vertical="center" wrapText="1"/>
    </xf>
    <xf numFmtId="0" fontId="0" fillId="0" borderId="17" xfId="0" applyBorder="1" applyAlignment="1">
      <alignment horizontal="center" vertical="center"/>
    </xf>
    <xf numFmtId="0" fontId="0" fillId="0" borderId="33" xfId="0" applyFont="1" applyBorder="1" applyAlignment="1">
      <alignment horizontal="center" vertical="center"/>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6"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43" xfId="0" applyFont="1" applyFill="1" applyBorder="1" applyAlignment="1">
      <alignment horizontal="center" vertical="center"/>
    </xf>
    <xf numFmtId="0" fontId="35" fillId="0" borderId="17" xfId="0" applyFont="1" applyFill="1" applyBorder="1" applyAlignment="1">
      <alignment horizontal="center" vertical="center" shrinkToFit="1"/>
    </xf>
    <xf numFmtId="0" fontId="35" fillId="0" borderId="33" xfId="0" applyFont="1" applyFill="1" applyBorder="1" applyAlignment="1">
      <alignment horizontal="center" vertical="center" shrinkToFit="1"/>
    </xf>
    <xf numFmtId="0" fontId="46" fillId="0" borderId="58"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59"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2" fillId="0" borderId="16" xfId="0" applyFont="1" applyFill="1" applyBorder="1" applyAlignment="1">
      <alignment horizontal="center" vertical="center"/>
    </xf>
    <xf numFmtId="0" fontId="22" fillId="0" borderId="43" xfId="0" applyFont="1" applyFill="1" applyBorder="1" applyAlignment="1">
      <alignment horizontal="center" vertical="center"/>
    </xf>
    <xf numFmtId="0" fontId="0" fillId="0" borderId="0" xfId="0" applyBorder="1" applyAlignment="1">
      <alignment horizontal="left" vertical="center"/>
    </xf>
    <xf numFmtId="0" fontId="23" fillId="0" borderId="0" xfId="0" applyFont="1" applyFill="1" applyBorder="1" applyAlignment="1">
      <alignment horizontal="center" vertical="center"/>
    </xf>
    <xf numFmtId="0" fontId="22"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horizontal="center" vertical="center"/>
    </xf>
    <xf numFmtId="0" fontId="0" fillId="0" borderId="0" xfId="0" applyBorder="1" applyAlignment="1">
      <alignment horizontal="center" vertical="center" wrapText="1"/>
    </xf>
    <xf numFmtId="0" fontId="0" fillId="0" borderId="1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57"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5" fillId="0" borderId="17" xfId="0" applyFont="1" applyBorder="1" applyAlignment="1">
      <alignment horizontal="center" vertical="center" shrinkToFit="1"/>
    </xf>
    <xf numFmtId="0" fontId="35" fillId="0" borderId="36" xfId="0" applyFont="1" applyBorder="1" applyAlignment="1">
      <alignment horizontal="center" vertical="center" shrinkToFit="1"/>
    </xf>
    <xf numFmtId="0" fontId="35" fillId="0" borderId="34" xfId="0" applyFont="1" applyBorder="1" applyAlignment="1">
      <alignment horizontal="center" vertical="center" shrinkToFit="1"/>
    </xf>
    <xf numFmtId="0" fontId="35" fillId="0" borderId="37" xfId="0" applyFont="1" applyBorder="1" applyAlignment="1">
      <alignment horizontal="center" vertical="center" shrinkToFit="1"/>
    </xf>
    <xf numFmtId="0" fontId="0" fillId="0" borderId="33" xfId="0" applyBorder="1" applyAlignment="1">
      <alignment horizontal="center" vertical="center"/>
    </xf>
    <xf numFmtId="0" fontId="35" fillId="0" borderId="16" xfId="0" applyFont="1" applyBorder="1" applyAlignment="1">
      <alignment horizontal="center" vertical="center"/>
    </xf>
    <xf numFmtId="0" fontId="35" fillId="0" borderId="42" xfId="0" applyFont="1" applyBorder="1" applyAlignment="1">
      <alignment horizontal="center" vertical="center"/>
    </xf>
    <xf numFmtId="0" fontId="35" fillId="0" borderId="21" xfId="0" applyFont="1"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35" fillId="0" borderId="17" xfId="0" applyFont="1" applyBorder="1" applyAlignment="1">
      <alignment horizontal="center" vertical="center"/>
    </xf>
    <xf numFmtId="0" fontId="35" fillId="0" borderId="36" xfId="0" applyFont="1" applyBorder="1" applyAlignment="1">
      <alignment horizontal="center" vertical="center"/>
    </xf>
    <xf numFmtId="0" fontId="35" fillId="0" borderId="33" xfId="0" applyFont="1" applyBorder="1" applyAlignment="1">
      <alignment horizontal="center" vertical="center"/>
    </xf>
    <xf numFmtId="0" fontId="35" fillId="0" borderId="19" xfId="0"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35" fillId="0" borderId="19" xfId="0" applyFont="1" applyBorder="1" applyAlignment="1">
      <alignment horizontal="center" vertical="center"/>
    </xf>
    <xf numFmtId="0" fontId="29" fillId="0" borderId="0" xfId="0" applyFont="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xf>
    <xf numFmtId="0" fontId="30" fillId="0" borderId="0" xfId="0" applyFont="1" applyAlignment="1">
      <alignment horizontal="center" vertical="center"/>
    </xf>
    <xf numFmtId="0" fontId="0" fillId="0" borderId="6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28" fillId="0" borderId="60" xfId="0" applyFont="1" applyBorder="1" applyAlignment="1">
      <alignment horizontal="left" vertical="center" wrapText="1"/>
    </xf>
    <xf numFmtId="0" fontId="28" fillId="0" borderId="0" xfId="0" applyFont="1" applyAlignment="1">
      <alignment horizontal="left"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6"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2" xfId="0" applyBorder="1" applyAlignment="1">
      <alignment horizontal="center" vertical="center"/>
    </xf>
    <xf numFmtId="0" fontId="35" fillId="0" borderId="41"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35" fillId="0" borderId="63" xfId="0" applyFont="1" applyBorder="1" applyAlignment="1">
      <alignment horizontal="center" vertical="center"/>
    </xf>
    <xf numFmtId="0" fontId="35" fillId="0" borderId="66" xfId="0" applyFont="1" applyBorder="1" applyAlignment="1">
      <alignment horizontal="center" vertical="center"/>
    </xf>
    <xf numFmtId="0" fontId="35" fillId="0" borderId="29" xfId="0" applyFont="1" applyBorder="1" applyAlignment="1">
      <alignment horizontal="center" vertical="center"/>
    </xf>
    <xf numFmtId="0" fontId="35" fillId="0" borderId="40" xfId="0" applyFont="1" applyBorder="1" applyAlignment="1">
      <alignment horizontal="center" vertical="center"/>
    </xf>
    <xf numFmtId="0" fontId="47" fillId="0" borderId="64" xfId="0" applyFont="1" applyBorder="1" applyAlignment="1">
      <alignment horizontal="center" vertical="center" shrinkToFit="1"/>
    </xf>
    <xf numFmtId="0" fontId="47" fillId="0" borderId="46" xfId="0" applyFont="1" applyBorder="1" applyAlignment="1">
      <alignment horizontal="center" vertical="center" shrinkToFit="1"/>
    </xf>
    <xf numFmtId="0" fontId="47" fillId="0" borderId="59" xfId="0" applyFont="1" applyBorder="1" applyAlignment="1">
      <alignment horizontal="center" vertical="center" shrinkToFit="1"/>
    </xf>
    <xf numFmtId="0" fontId="35" fillId="0" borderId="65"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58"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58" xfId="0" applyFont="1" applyBorder="1" applyAlignment="1">
      <alignment horizontal="center" vertical="center" shrinkToFit="1"/>
    </xf>
    <xf numFmtId="0" fontId="41" fillId="0" borderId="31"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33" xfId="0" applyFont="1" applyBorder="1" applyAlignment="1">
      <alignment horizontal="center" vertical="center" shrinkToFit="1"/>
    </xf>
    <xf numFmtId="0" fontId="41" fillId="0" borderId="36" xfId="0" applyFont="1" applyBorder="1" applyAlignment="1">
      <alignment horizontal="center" vertical="center"/>
    </xf>
    <xf numFmtId="0" fontId="41" fillId="0" borderId="33" xfId="0" applyFont="1" applyBorder="1" applyAlignment="1">
      <alignment horizontal="center" vertical="center"/>
    </xf>
    <xf numFmtId="0" fontId="0" fillId="0" borderId="21" xfId="0" applyBorder="1" applyAlignment="1">
      <alignment horizontal="center" vertical="center" shrinkToFit="1"/>
    </xf>
    <xf numFmtId="56" fontId="41" fillId="0" borderId="58" xfId="0" applyNumberFormat="1"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56" fontId="23" fillId="0" borderId="58" xfId="0" applyNumberFormat="1"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58"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37" xfId="0" applyFont="1" applyBorder="1" applyAlignment="1">
      <alignment horizontal="center" vertical="center"/>
    </xf>
    <xf numFmtId="0" fontId="23" fillId="0" borderId="35"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23</xdr:row>
      <xdr:rowOff>0</xdr:rowOff>
    </xdr:from>
    <xdr:to>
      <xdr:col>18</xdr:col>
      <xdr:colOff>542925</xdr:colOff>
      <xdr:row>26</xdr:row>
      <xdr:rowOff>85725</xdr:rowOff>
    </xdr:to>
    <xdr:sp macro="" textlink="">
      <xdr:nvSpPr>
        <xdr:cNvPr id="6" name="フローチャート : 代替処理 5"/>
        <xdr:cNvSpPr/>
      </xdr:nvSpPr>
      <xdr:spPr>
        <a:xfrm>
          <a:off x="6915150" y="4029075"/>
          <a:ext cx="3286125" cy="600075"/>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17</xdr:col>
      <xdr:colOff>295276</xdr:colOff>
      <xdr:row>11</xdr:row>
      <xdr:rowOff>114298</xdr:rowOff>
    </xdr:from>
    <xdr:to>
      <xdr:col>20</xdr:col>
      <xdr:colOff>323850</xdr:colOff>
      <xdr:row>21</xdr:row>
      <xdr:rowOff>133349</xdr:rowOff>
    </xdr:to>
    <xdr:sp macro="" textlink="">
      <xdr:nvSpPr>
        <xdr:cNvPr id="2" name="角丸四角形吹き出し 1"/>
        <xdr:cNvSpPr/>
      </xdr:nvSpPr>
      <xdr:spPr>
        <a:xfrm>
          <a:off x="9267826" y="2085973"/>
          <a:ext cx="2085974" cy="1733551"/>
        </a:xfrm>
        <a:prstGeom prst="wedgeRoundRectCallout">
          <a:avLst>
            <a:gd name="adj1" fmla="val -19700"/>
            <a:gd name="adj2" fmla="val -65862"/>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基礎</a:t>
          </a:r>
          <a:r>
            <a:rPr kumimoji="1" lang="en-US" altLang="ja-JP" sz="1100"/>
            <a:t>DATA</a:t>
          </a:r>
          <a:r>
            <a:rPr kumimoji="1" lang="ja-JP" altLang="en-US" sz="1100"/>
            <a:t>の</a:t>
          </a:r>
          <a:r>
            <a:rPr lang="ja-JP" altLang="en-US"/>
            <a:t> </a:t>
          </a:r>
          <a:r>
            <a:rPr kumimoji="1" lang="ja-JP" altLang="en-US" sz="1100"/>
            <a:t>白枠に必要事項を記入する　　　　　　　　　　　個票学校名は「泉丘」　　　　　　　　リレー個票学校名は　　　　　　「日立市立泉丘中学校」　　　住所，電話番号は学校　　　　　　　　携帯番号は顧問</a:t>
          </a:r>
          <a:r>
            <a:rPr kumimoji="1" lang="en-US" altLang="ja-JP" sz="1100"/>
            <a:t>or</a:t>
          </a:r>
          <a:r>
            <a:rPr kumimoji="1" lang="ja-JP" altLang="en-US" sz="1100"/>
            <a:t>体育主任</a:t>
          </a:r>
        </a:p>
        <a:p>
          <a:pPr algn="ctr"/>
          <a:r>
            <a:rPr kumimoji="1" lang="ja-JP" altLang="en-US" sz="1100"/>
            <a:t>大会名の記入</a:t>
          </a:r>
        </a:p>
      </xdr:txBody>
    </xdr:sp>
    <xdr:clientData/>
  </xdr:twoCellAnchor>
  <xdr:twoCellAnchor>
    <xdr:from>
      <xdr:col>14</xdr:col>
      <xdr:colOff>257175</xdr:colOff>
      <xdr:row>12</xdr:row>
      <xdr:rowOff>104776</xdr:rowOff>
    </xdr:from>
    <xdr:to>
      <xdr:col>17</xdr:col>
      <xdr:colOff>85726</xdr:colOff>
      <xdr:row>22</xdr:row>
      <xdr:rowOff>95250</xdr:rowOff>
    </xdr:to>
    <xdr:sp macro="" textlink="">
      <xdr:nvSpPr>
        <xdr:cNvPr id="3" name="円形吹き出し 2"/>
        <xdr:cNvSpPr/>
      </xdr:nvSpPr>
      <xdr:spPr>
        <a:xfrm>
          <a:off x="6762750" y="2247901"/>
          <a:ext cx="1885951" cy="1704974"/>
        </a:xfrm>
        <a:prstGeom prst="wedgeEllipseCallout">
          <a:avLst>
            <a:gd name="adj1" fmla="val -42432"/>
            <a:gd name="adj2" fmla="val -68220"/>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各学校で生徒毎の記録を累積し一番良い記録を最近の記録に複写する等工夫してご使用ください</a:t>
          </a:r>
        </a:p>
      </xdr:txBody>
    </xdr:sp>
    <xdr:clientData/>
  </xdr:twoCellAnchor>
  <xdr:twoCellAnchor>
    <xdr:from>
      <xdr:col>3</xdr:col>
      <xdr:colOff>790574</xdr:colOff>
      <xdr:row>22</xdr:row>
      <xdr:rowOff>104774</xdr:rowOff>
    </xdr:from>
    <xdr:to>
      <xdr:col>11</xdr:col>
      <xdr:colOff>590549</xdr:colOff>
      <xdr:row>37</xdr:row>
      <xdr:rowOff>76200</xdr:rowOff>
    </xdr:to>
    <xdr:sp macro="" textlink="">
      <xdr:nvSpPr>
        <xdr:cNvPr id="4" name="角丸四角形吹き出し 3"/>
        <xdr:cNvSpPr/>
      </xdr:nvSpPr>
      <xdr:spPr>
        <a:xfrm>
          <a:off x="2790824" y="3962399"/>
          <a:ext cx="2867025" cy="2543176"/>
        </a:xfrm>
        <a:prstGeom prst="wedgeRoundRectCallout">
          <a:avLst>
            <a:gd name="adj1" fmla="val -87500"/>
            <a:gd name="adj2" fmla="val -6796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一生徒が３種目行っているときは３行に分けてください。　　　　　　　　　　　　　　　　　　　　　　　　</a:t>
          </a:r>
          <a:r>
            <a:rPr kumimoji="1" lang="en-US" altLang="ja-JP" sz="1100"/>
            <a:t>601</a:t>
          </a:r>
          <a:r>
            <a:rPr kumimoji="1" lang="ja-JP" altLang="en-US" sz="1100"/>
            <a:t>　日立　太郎　１００</a:t>
          </a:r>
          <a:r>
            <a:rPr kumimoji="1" lang="en-US" altLang="ja-JP" sz="1100"/>
            <a:t>m</a:t>
          </a:r>
          <a:endParaRPr kumimoji="1" lang="ja-JP" altLang="en-US" sz="1100"/>
        </a:p>
        <a:p>
          <a:pPr algn="l"/>
          <a:r>
            <a:rPr kumimoji="1" lang="en-US" altLang="ja-JP" sz="1100"/>
            <a:t>601</a:t>
          </a:r>
          <a:r>
            <a:rPr kumimoji="1" lang="ja-JP" altLang="en-US" sz="1100"/>
            <a:t>　日立　太郎　２００</a:t>
          </a:r>
          <a:r>
            <a:rPr kumimoji="1" lang="en-US" altLang="ja-JP" sz="1100"/>
            <a:t>m</a:t>
          </a:r>
        </a:p>
        <a:p>
          <a:pPr algn="l"/>
          <a:r>
            <a:rPr kumimoji="1" lang="en-US" altLang="ja-JP" sz="1100"/>
            <a:t>601</a:t>
          </a:r>
          <a:r>
            <a:rPr kumimoji="1" lang="ja-JP" altLang="en-US" sz="1100"/>
            <a:t>　日立　太郎　４００</a:t>
          </a:r>
          <a:r>
            <a:rPr kumimoji="1" lang="en-US" altLang="ja-JP" sz="1100"/>
            <a:t>m</a:t>
          </a:r>
          <a:r>
            <a:rPr kumimoji="1" lang="ja-JP" altLang="en-US" sz="1100"/>
            <a:t>　　　　　　　　　　　　　　　　　男子６０名分，女子６０名分の枠が準備してあります。必要に応じ行の挿入をして結構です。</a:t>
          </a:r>
        </a:p>
        <a:p>
          <a:pPr algn="l"/>
          <a:r>
            <a:rPr kumimoji="1" lang="ja-JP" altLang="en-US" sz="1100"/>
            <a:t>このファイルの使用方法が分からない場合は，地区委員長に連絡を入れてください。</a:t>
          </a:r>
          <a:endParaRPr kumimoji="1" lang="en-US" altLang="ja-JP" sz="1100"/>
        </a:p>
        <a:p>
          <a:pPr algn="l"/>
          <a:endParaRPr kumimoji="1" lang="ja-JP" altLang="en-US" sz="1100"/>
        </a:p>
      </xdr:txBody>
    </xdr:sp>
    <xdr:clientData/>
  </xdr:twoCellAnchor>
  <xdr:twoCellAnchor>
    <xdr:from>
      <xdr:col>0</xdr:col>
      <xdr:colOff>361950</xdr:colOff>
      <xdr:row>21</xdr:row>
      <xdr:rowOff>142875</xdr:rowOff>
    </xdr:from>
    <xdr:to>
      <xdr:col>3</xdr:col>
      <xdr:colOff>123825</xdr:colOff>
      <xdr:row>33</xdr:row>
      <xdr:rowOff>28575</xdr:rowOff>
    </xdr:to>
    <xdr:sp macro="" textlink="">
      <xdr:nvSpPr>
        <xdr:cNvPr id="5" name="円形吹き出し 4"/>
        <xdr:cNvSpPr/>
      </xdr:nvSpPr>
      <xdr:spPr>
        <a:xfrm>
          <a:off x="361950" y="3829050"/>
          <a:ext cx="1762125" cy="1943100"/>
        </a:xfrm>
        <a:prstGeom prst="wedgeEllipseCallout">
          <a:avLst>
            <a:gd name="adj1" fmla="val -52121"/>
            <a:gd name="adj2" fmla="val -6312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基礎</a:t>
          </a:r>
          <a:r>
            <a:rPr kumimoji="1" lang="en-US" altLang="ja-JP" sz="1100"/>
            <a:t>DATA</a:t>
          </a:r>
          <a:r>
            <a:rPr kumimoji="1" lang="ja-JP" altLang="en-US" sz="1100"/>
            <a:t>シートの№を，</a:t>
          </a:r>
          <a:r>
            <a:rPr kumimoji="1" lang="en-US" altLang="ja-JP" sz="1100"/>
            <a:t>DATA</a:t>
          </a:r>
          <a:r>
            <a:rPr kumimoji="1" lang="ja-JP" altLang="en-US" sz="1100"/>
            <a:t>シートの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に入力</a:t>
          </a:r>
          <a:r>
            <a:rPr kumimoji="1" lang="ja-JP" altLang="en-US" sz="1100"/>
            <a:t>すると</a:t>
          </a:r>
          <a:r>
            <a:rPr kumimoji="1" lang="en-US" altLang="ja-JP" sz="1100"/>
            <a:t>DATA</a:t>
          </a:r>
          <a:r>
            <a:rPr kumimoji="1" lang="ja-JP" altLang="en-US" sz="1100"/>
            <a:t>シートの</a:t>
          </a:r>
          <a:r>
            <a:rPr kumimoji="1" lang="en-US" altLang="ja-JP" sz="1100"/>
            <a:t>B</a:t>
          </a:r>
          <a:r>
            <a:rPr kumimoji="1" lang="ja-JP" altLang="en-US" sz="1100"/>
            <a:t>から</a:t>
          </a:r>
          <a:r>
            <a:rPr kumimoji="1" lang="en-US" altLang="ja-JP" sz="1100"/>
            <a:t>M</a:t>
          </a:r>
          <a:r>
            <a:rPr kumimoji="1" lang="ja-JP" altLang="en-US" sz="1100"/>
            <a:t>にすべて入ります</a:t>
          </a:r>
        </a:p>
      </xdr:txBody>
    </xdr:sp>
    <xdr:clientData/>
  </xdr:twoCellAnchor>
  <xdr:twoCellAnchor>
    <xdr:from>
      <xdr:col>14</xdr:col>
      <xdr:colOff>19049</xdr:colOff>
      <xdr:row>22</xdr:row>
      <xdr:rowOff>123825</xdr:rowOff>
    </xdr:from>
    <xdr:to>
      <xdr:col>21</xdr:col>
      <xdr:colOff>409574</xdr:colOff>
      <xdr:row>27</xdr:row>
      <xdr:rowOff>57151</xdr:rowOff>
    </xdr:to>
    <xdr:sp macro="" textlink="">
      <xdr:nvSpPr>
        <xdr:cNvPr id="1025" name="Text Box 1"/>
        <xdr:cNvSpPr txBox="1">
          <a:spLocks noChangeArrowheads="1"/>
        </xdr:cNvSpPr>
      </xdr:nvSpPr>
      <xdr:spPr bwMode="auto">
        <a:xfrm>
          <a:off x="6934199" y="3981450"/>
          <a:ext cx="5191125" cy="79057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DATA</a:t>
          </a:r>
          <a:r>
            <a:rPr lang="ja-JP" altLang="en-US" sz="1100" b="1" i="0" u="none" strike="noStrike" baseline="0">
              <a:solidFill>
                <a:srgbClr val="000000"/>
              </a:solidFill>
              <a:latin typeface="ＭＳ Ｐゴシック"/>
              <a:ea typeface="ＭＳ Ｐゴシック"/>
            </a:rPr>
            <a:t>ファイルには，白抜き欄の№・学年・種目コードを入れてください。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・リレーの「</a:t>
          </a:r>
          <a:r>
            <a:rPr lang="ja-JP" altLang="en-US" sz="1100" b="1" i="0" u="sng" strike="noStrike" baseline="0">
              <a:solidFill>
                <a:srgbClr val="FF0000"/>
              </a:solidFill>
              <a:latin typeface="ＭＳ Ｐゴシック"/>
              <a:ea typeface="ＭＳ Ｐゴシック"/>
            </a:rPr>
            <a:t>最近の記録</a:t>
          </a:r>
          <a:r>
            <a:rPr lang="ja-JP" altLang="en-US" sz="1100" b="1" i="0" u="none"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大会名</a:t>
          </a:r>
          <a:r>
            <a:rPr lang="ja-JP" altLang="en-US" sz="1100" b="1" i="0" u="none"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郡市・地区順位</a:t>
          </a:r>
          <a:r>
            <a:rPr lang="ja-JP" altLang="en-US" sz="1100" b="1" i="0" u="none"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期日（資格を得た大会の期日）</a:t>
          </a:r>
          <a:r>
            <a:rPr lang="ja-JP" altLang="en-US" sz="1100" b="1" i="0" u="none" strike="noStrike" baseline="0">
              <a:solidFill>
                <a:srgbClr val="FF0000"/>
              </a:solidFill>
              <a:latin typeface="ＭＳ Ｐゴシック"/>
              <a:ea typeface="ＭＳ Ｐゴシック"/>
            </a:rPr>
            <a:t>」については，手入力をしてください。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0</xdr:row>
      <xdr:rowOff>66676</xdr:rowOff>
    </xdr:from>
    <xdr:to>
      <xdr:col>17</xdr:col>
      <xdr:colOff>95250</xdr:colOff>
      <xdr:row>0</xdr:row>
      <xdr:rowOff>1057275</xdr:rowOff>
    </xdr:to>
    <xdr:sp macro="" textlink="">
      <xdr:nvSpPr>
        <xdr:cNvPr id="2" name="四角形吹き出し 1"/>
        <xdr:cNvSpPr/>
      </xdr:nvSpPr>
      <xdr:spPr>
        <a:xfrm>
          <a:off x="9410700" y="66676"/>
          <a:ext cx="2914650" cy="990599"/>
        </a:xfrm>
        <a:prstGeom prst="wedgeRectCallout">
          <a:avLst>
            <a:gd name="adj1" fmla="val -38166"/>
            <a:gd name="adj2" fmla="val 75567"/>
          </a:avLst>
        </a:prstGeom>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a:t>
          </a:r>
          <a:r>
            <a:rPr kumimoji="1" lang="en-US" altLang="ja-JP" sz="1100"/>
            <a:t>O</a:t>
          </a:r>
          <a:r>
            <a:rPr kumimoji="1" lang="ja-JP" altLang="en-US" sz="1100"/>
            <a:t>列」には，「生徒の学年」と「種目コードの学年」を参照し，エントリーにミスがなければ「○」，ミスがあると「</a:t>
          </a:r>
          <a:r>
            <a:rPr kumimoji="1" lang="en-US" altLang="ja-JP" sz="1100"/>
            <a:t>×</a:t>
          </a:r>
          <a:r>
            <a:rPr kumimoji="1" lang="ja-JP" altLang="en-US" sz="1100"/>
            <a:t>」と表示されます。</a:t>
          </a:r>
          <a:endParaRPr kumimoji="1" lang="en-US" altLang="ja-JP" sz="1100"/>
        </a:p>
        <a:p>
          <a:pPr algn="l"/>
          <a:r>
            <a:rPr kumimoji="1" lang="ja-JP" altLang="en-US" sz="1100"/>
            <a:t>選手の所属学年と，エントリー種目の学年を確認してください。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723900</xdr:colOff>
      <xdr:row>33</xdr:row>
      <xdr:rowOff>112059</xdr:rowOff>
    </xdr:from>
    <xdr:to>
      <xdr:col>7</xdr:col>
      <xdr:colOff>312084</xdr:colOff>
      <xdr:row>33</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37540</xdr:colOff>
      <xdr:row>9</xdr:row>
      <xdr:rowOff>60511</xdr:rowOff>
    </xdr:from>
    <xdr:to>
      <xdr:col>1</xdr:col>
      <xdr:colOff>428065</xdr:colOff>
      <xdr:row>10</xdr:row>
      <xdr:rowOff>165286</xdr:rowOff>
    </xdr:to>
    <xdr:sp macro="" textlink="">
      <xdr:nvSpPr>
        <xdr:cNvPr id="8" name="円/楕円 7"/>
        <xdr:cNvSpPr/>
      </xdr:nvSpPr>
      <xdr:spPr>
        <a:xfrm>
          <a:off x="295275" y="1337982"/>
          <a:ext cx="390525" cy="18321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38</xdr:row>
      <xdr:rowOff>145677</xdr:rowOff>
    </xdr:from>
    <xdr:to>
      <xdr:col>8</xdr:col>
      <xdr:colOff>318808</xdr:colOff>
      <xdr:row>40</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619125</xdr:colOff>
      <xdr:row>39</xdr:row>
      <xdr:rowOff>57150</xdr:rowOff>
    </xdr:from>
    <xdr:to>
      <xdr:col>8</xdr:col>
      <xdr:colOff>285750</xdr:colOff>
      <xdr:row>41</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695325</xdr:colOff>
      <xdr:row>10</xdr:row>
      <xdr:rowOff>9525</xdr:rowOff>
    </xdr:from>
    <xdr:to>
      <xdr:col>2</xdr:col>
      <xdr:colOff>352425</xdr:colOff>
      <xdr:row>10</xdr:row>
      <xdr:rowOff>161925</xdr:rowOff>
    </xdr:to>
    <xdr:sp macro="" textlink="">
      <xdr:nvSpPr>
        <xdr:cNvPr id="4" name="円/楕円 3"/>
        <xdr:cNvSpPr/>
      </xdr:nvSpPr>
      <xdr:spPr>
        <a:xfrm>
          <a:off x="952500" y="1371600"/>
          <a:ext cx="3619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tabSelected="1" workbookViewId="0">
      <pane ySplit="11" topLeftCell="A12" activePane="bottomLeft" state="frozen"/>
      <selection pane="bottomLeft" activeCell="G20" sqref="G20"/>
    </sheetView>
  </sheetViews>
  <sheetFormatPr defaultRowHeight="13.5"/>
  <cols>
    <col min="1" max="1" width="5.25" customWidth="1"/>
    <col min="3" max="3" width="12" customWidth="1"/>
    <col min="4" max="4" width="17.75" customWidth="1"/>
    <col min="5" max="6" width="0.125" hidden="1" customWidth="1"/>
    <col min="7" max="7" width="5.375" customWidth="1"/>
    <col min="8" max="8" width="2.625" hidden="1" customWidth="1"/>
    <col min="9" max="9" width="4" hidden="1" customWidth="1"/>
    <col min="10" max="10" width="12" customWidth="1"/>
    <col min="11" max="11" width="10.5" customWidth="1"/>
    <col min="12" max="12" width="9.5" customWidth="1"/>
    <col min="13" max="13" width="9.375" customWidth="1"/>
    <col min="14" max="14" width="4.5" hidden="1" customWidth="1"/>
  </cols>
  <sheetData>
    <row r="1" spans="1:19" ht="13.5" customHeight="1">
      <c r="B1" s="289" t="s">
        <v>210</v>
      </c>
      <c r="C1" s="289" t="s">
        <v>99</v>
      </c>
      <c r="D1" s="289" t="s">
        <v>100</v>
      </c>
      <c r="E1" s="94"/>
      <c r="F1" s="94"/>
      <c r="G1" s="293" t="s">
        <v>175</v>
      </c>
      <c r="H1" s="94"/>
      <c r="I1" s="94"/>
      <c r="J1" s="289" t="s">
        <v>174</v>
      </c>
      <c r="K1" s="292" t="s">
        <v>172</v>
      </c>
      <c r="L1" s="289" t="s">
        <v>209</v>
      </c>
      <c r="M1" s="289" t="s">
        <v>173</v>
      </c>
      <c r="N1" s="296" t="s">
        <v>207</v>
      </c>
      <c r="O1" s="296"/>
      <c r="P1" s="296"/>
      <c r="Q1" s="296"/>
      <c r="R1" s="225"/>
    </row>
    <row r="2" spans="1:19">
      <c r="B2" s="290"/>
      <c r="C2" s="290"/>
      <c r="D2" s="290"/>
      <c r="E2" s="94"/>
      <c r="F2" s="94"/>
      <c r="G2" s="294"/>
      <c r="H2" s="94"/>
      <c r="I2" s="94"/>
      <c r="J2" s="290"/>
      <c r="K2" s="292"/>
      <c r="L2" s="290"/>
      <c r="M2" s="290"/>
      <c r="N2" s="296"/>
      <c r="O2" s="296"/>
      <c r="P2" s="296"/>
      <c r="Q2" s="296"/>
      <c r="R2" s="150" t="s">
        <v>31</v>
      </c>
    </row>
    <row r="3" spans="1:19">
      <c r="B3" s="290"/>
      <c r="C3" s="290"/>
      <c r="D3" s="290"/>
      <c r="E3" s="94"/>
      <c r="F3" s="94"/>
      <c r="G3" s="294"/>
      <c r="H3" s="94"/>
      <c r="I3" s="94"/>
      <c r="J3" s="290"/>
      <c r="K3" s="292"/>
      <c r="L3" s="290"/>
      <c r="M3" s="290"/>
      <c r="N3" s="296"/>
      <c r="O3" s="296"/>
      <c r="P3" s="296"/>
      <c r="Q3" s="296"/>
      <c r="R3" s="151"/>
    </row>
    <row r="4" spans="1:19">
      <c r="B4" s="290"/>
      <c r="C4" s="290"/>
      <c r="D4" s="290"/>
      <c r="E4" s="94"/>
      <c r="F4" s="94"/>
      <c r="G4" s="294"/>
      <c r="H4" s="94"/>
      <c r="I4" s="94"/>
      <c r="J4" s="290"/>
      <c r="K4" s="292"/>
      <c r="L4" s="290"/>
      <c r="M4" s="290"/>
      <c r="N4" s="296"/>
      <c r="O4" s="296"/>
      <c r="P4" s="296"/>
      <c r="Q4" s="296"/>
      <c r="R4" s="297" t="s">
        <v>32</v>
      </c>
      <c r="S4" s="298"/>
    </row>
    <row r="5" spans="1:19">
      <c r="B5" s="290"/>
      <c r="C5" s="290"/>
      <c r="D5" s="290"/>
      <c r="E5" s="94"/>
      <c r="F5" s="94"/>
      <c r="G5" s="294"/>
      <c r="H5" s="94"/>
      <c r="I5" s="94"/>
      <c r="J5" s="290"/>
      <c r="K5" s="292"/>
      <c r="L5" s="290"/>
      <c r="M5" s="290"/>
      <c r="N5" s="296"/>
      <c r="O5" s="296"/>
      <c r="P5" s="296"/>
      <c r="Q5" s="296"/>
      <c r="R5" s="299"/>
      <c r="S5" s="299"/>
    </row>
    <row r="6" spans="1:19">
      <c r="B6" s="290"/>
      <c r="C6" s="290"/>
      <c r="D6" s="290"/>
      <c r="E6" s="94"/>
      <c r="F6" s="94"/>
      <c r="G6" s="294"/>
      <c r="H6" s="94"/>
      <c r="I6" s="94"/>
      <c r="J6" s="290"/>
      <c r="K6" s="292"/>
      <c r="L6" s="290"/>
      <c r="M6" s="290"/>
      <c r="N6" s="296"/>
      <c r="O6" s="296"/>
      <c r="P6" s="296"/>
      <c r="Q6" s="296"/>
      <c r="R6" s="144" t="s">
        <v>167</v>
      </c>
      <c r="S6" s="211"/>
    </row>
    <row r="7" spans="1:19">
      <c r="B7" s="290"/>
      <c r="C7" s="290"/>
      <c r="D7" s="290"/>
      <c r="E7" s="94"/>
      <c r="F7" s="94"/>
      <c r="G7" s="294"/>
      <c r="H7" s="94"/>
      <c r="I7" s="94"/>
      <c r="J7" s="290"/>
      <c r="K7" s="292"/>
      <c r="L7" s="290"/>
      <c r="M7" s="290"/>
      <c r="N7" s="296"/>
      <c r="O7" s="296"/>
      <c r="P7" s="296"/>
      <c r="Q7" s="296"/>
      <c r="R7" s="227" t="s">
        <v>170</v>
      </c>
      <c r="S7" s="223"/>
    </row>
    <row r="8" spans="1:19">
      <c r="B8" s="290"/>
      <c r="C8" s="290"/>
      <c r="D8" s="290"/>
      <c r="E8" s="94"/>
      <c r="F8" s="94"/>
      <c r="G8" s="294"/>
      <c r="H8" s="94"/>
      <c r="I8" s="94"/>
      <c r="J8" s="290"/>
      <c r="K8" s="292"/>
      <c r="L8" s="290"/>
      <c r="M8" s="290"/>
      <c r="N8" s="296"/>
      <c r="O8" s="296"/>
      <c r="P8" s="296"/>
      <c r="Q8" s="296"/>
      <c r="R8" s="212" t="s">
        <v>199</v>
      </c>
      <c r="S8" s="94"/>
    </row>
    <row r="9" spans="1:19">
      <c r="B9" s="290"/>
      <c r="C9" s="290"/>
      <c r="D9" s="290"/>
      <c r="E9" s="94"/>
      <c r="F9" s="94"/>
      <c r="G9" s="294"/>
      <c r="H9" s="94"/>
      <c r="I9" s="94"/>
      <c r="J9" s="290"/>
      <c r="K9" s="292"/>
      <c r="L9" s="290"/>
      <c r="M9" s="290"/>
      <c r="N9" s="296"/>
      <c r="O9" s="296"/>
      <c r="P9" s="296"/>
      <c r="Q9" s="296"/>
      <c r="R9" s="145" t="s">
        <v>197</v>
      </c>
      <c r="S9" s="94"/>
    </row>
    <row r="10" spans="1:19" ht="12.75" customHeight="1">
      <c r="B10" s="291"/>
      <c r="C10" s="291"/>
      <c r="D10" s="291"/>
      <c r="E10" s="156" t="s">
        <v>101</v>
      </c>
      <c r="F10" s="156" t="s">
        <v>101</v>
      </c>
      <c r="G10" s="295"/>
      <c r="H10" s="156" t="s">
        <v>102</v>
      </c>
      <c r="I10" s="156" t="s">
        <v>103</v>
      </c>
      <c r="J10" s="291"/>
      <c r="K10" s="292"/>
      <c r="L10" s="291"/>
      <c r="M10" s="291"/>
      <c r="N10" s="296"/>
      <c r="O10" s="296"/>
      <c r="P10" s="296"/>
      <c r="Q10" s="296"/>
      <c r="R10" s="145" t="s">
        <v>198</v>
      </c>
      <c r="S10" s="94"/>
    </row>
    <row r="11" spans="1:19" ht="21" customHeight="1">
      <c r="A11" t="s">
        <v>166</v>
      </c>
      <c r="B11" s="222" t="s">
        <v>12</v>
      </c>
      <c r="C11" s="222" t="s">
        <v>19</v>
      </c>
      <c r="D11" s="222" t="s">
        <v>145</v>
      </c>
      <c r="E11" s="222" t="s">
        <v>4</v>
      </c>
      <c r="F11" s="53" t="s">
        <v>33</v>
      </c>
      <c r="G11" s="223" t="s">
        <v>18</v>
      </c>
      <c r="H11" s="155" t="s">
        <v>171</v>
      </c>
      <c r="I11" s="222" t="s">
        <v>17</v>
      </c>
      <c r="J11" s="222" t="s">
        <v>14</v>
      </c>
      <c r="K11" s="300" t="s">
        <v>168</v>
      </c>
      <c r="L11" s="301"/>
      <c r="M11" s="302"/>
      <c r="N11" s="222" t="s">
        <v>18</v>
      </c>
      <c r="O11" s="226" t="s">
        <v>208</v>
      </c>
      <c r="R11" s="145" t="s">
        <v>172</v>
      </c>
      <c r="S11" s="94"/>
    </row>
    <row r="12" spans="1:19">
      <c r="A12" s="145">
        <v>1</v>
      </c>
      <c r="B12" s="38">
        <v>601</v>
      </c>
      <c r="C12" s="61" t="s">
        <v>86</v>
      </c>
      <c r="D12" s="139" t="s">
        <v>146</v>
      </c>
      <c r="E12" s="147" t="str">
        <f>IF($H12="","",VLOOKUP($H12,種目コード!$A$2:$C$42,3))</f>
        <v/>
      </c>
      <c r="F12" s="144" t="e">
        <f>#REF!</f>
        <v>#REF!</v>
      </c>
      <c r="G12" s="60">
        <v>1</v>
      </c>
      <c r="H12" s="60"/>
      <c r="I12" s="186" t="str">
        <f>IF($H12="","",VLOOKUP($H12,種目コード!$A$2:$C$42,2))</f>
        <v/>
      </c>
      <c r="J12" s="128">
        <v>21373</v>
      </c>
      <c r="K12" s="66" t="s">
        <v>46</v>
      </c>
      <c r="L12" s="222" t="s">
        <v>184</v>
      </c>
      <c r="M12" s="67" t="s">
        <v>194</v>
      </c>
      <c r="N12" s="144">
        <f>G12</f>
        <v>1</v>
      </c>
    </row>
    <row r="13" spans="1:19">
      <c r="A13" s="145">
        <v>2</v>
      </c>
      <c r="B13" s="38">
        <v>602</v>
      </c>
      <c r="C13" s="38" t="s">
        <v>34</v>
      </c>
      <c r="D13" s="38" t="s">
        <v>147</v>
      </c>
      <c r="E13" s="147" t="str">
        <f>IF($H13="","",VLOOKUP($H13,種目コード!$A$2:$C$42,3))</f>
        <v/>
      </c>
      <c r="F13" s="144" t="e">
        <f>#REF!</f>
        <v>#REF!</v>
      </c>
      <c r="G13" s="222">
        <v>1</v>
      </c>
      <c r="H13" s="222"/>
      <c r="I13" s="186" t="str">
        <f>IF($H13="","",VLOOKUP($H13,種目コード!$A$2:$C$42,2))</f>
        <v/>
      </c>
      <c r="J13" s="49">
        <v>1266</v>
      </c>
      <c r="K13" s="222" t="s">
        <v>69</v>
      </c>
      <c r="L13" s="222" t="s">
        <v>185</v>
      </c>
      <c r="M13" s="67" t="s">
        <v>183</v>
      </c>
      <c r="N13" s="144">
        <f t="shared" ref="N13:N101" si="0">G13</f>
        <v>1</v>
      </c>
    </row>
    <row r="14" spans="1:19">
      <c r="A14" s="145">
        <v>3</v>
      </c>
      <c r="B14" s="38">
        <v>603</v>
      </c>
      <c r="C14" s="38" t="s">
        <v>42</v>
      </c>
      <c r="D14" s="38" t="s">
        <v>148</v>
      </c>
      <c r="E14" s="147" t="str">
        <f>IF($H14="","",VLOOKUP($H14,種目コード!$A$2:$C$42,3))</f>
        <v/>
      </c>
      <c r="F14" s="144" t="e">
        <f>#REF!</f>
        <v>#REF!</v>
      </c>
      <c r="G14" s="222">
        <v>2</v>
      </c>
      <c r="H14" s="222"/>
      <c r="I14" s="186" t="str">
        <f>IF($H14="","",VLOOKUP($H14,種目コード!$A$2:$C$42,2))</f>
        <v/>
      </c>
      <c r="J14" s="49">
        <v>921</v>
      </c>
      <c r="K14" s="222" t="s">
        <v>69</v>
      </c>
      <c r="L14" s="222" t="s">
        <v>186</v>
      </c>
      <c r="M14" s="67" t="s">
        <v>183</v>
      </c>
      <c r="N14" s="144">
        <f t="shared" si="0"/>
        <v>2</v>
      </c>
    </row>
    <row r="15" spans="1:19">
      <c r="A15" s="145">
        <v>4</v>
      </c>
      <c r="B15" s="38">
        <v>604</v>
      </c>
      <c r="C15" s="38" t="s">
        <v>36</v>
      </c>
      <c r="D15" s="38" t="s">
        <v>149</v>
      </c>
      <c r="E15" s="147" t="str">
        <f>IF($H15="","",VLOOKUP($H15,種目コード!$A$2:$C$42,3))</f>
        <v/>
      </c>
      <c r="F15" s="144" t="e">
        <f>#REF!</f>
        <v>#REF!</v>
      </c>
      <c r="G15" s="222">
        <v>2</v>
      </c>
      <c r="H15" s="222"/>
      <c r="I15" s="186" t="str">
        <f>IF($H15="","",VLOOKUP($H15,種目コード!$A$2:$C$42,2))</f>
        <v/>
      </c>
      <c r="J15" s="49">
        <v>44201</v>
      </c>
      <c r="K15" s="222" t="s">
        <v>69</v>
      </c>
      <c r="L15" s="222" t="s">
        <v>187</v>
      </c>
      <c r="M15" s="67" t="s">
        <v>183</v>
      </c>
      <c r="N15" s="144">
        <f t="shared" si="0"/>
        <v>2</v>
      </c>
    </row>
    <row r="16" spans="1:19">
      <c r="A16" s="145">
        <v>5</v>
      </c>
      <c r="B16" s="38">
        <v>605</v>
      </c>
      <c r="C16" s="38" t="s">
        <v>44</v>
      </c>
      <c r="D16" s="38" t="s">
        <v>150</v>
      </c>
      <c r="E16" s="147" t="str">
        <f>IF($H16="","",VLOOKUP($H16,種目コード!$A$2:$C$42,3))</f>
        <v/>
      </c>
      <c r="F16" s="144" t="e">
        <f>#REF!</f>
        <v>#REF!</v>
      </c>
      <c r="G16" s="222">
        <v>3</v>
      </c>
      <c r="H16" s="222"/>
      <c r="I16" s="186" t="str">
        <f>IF($H16="","",VLOOKUP($H16,種目コード!$A$2:$C$42,2))</f>
        <v/>
      </c>
      <c r="J16" s="38">
        <v>165</v>
      </c>
      <c r="K16" s="222" t="s">
        <v>69</v>
      </c>
      <c r="L16" s="222" t="s">
        <v>188</v>
      </c>
      <c r="M16" s="67" t="s">
        <v>183</v>
      </c>
      <c r="N16" s="144">
        <f t="shared" si="0"/>
        <v>3</v>
      </c>
    </row>
    <row r="17" spans="1:16">
      <c r="A17" s="145">
        <v>6</v>
      </c>
      <c r="B17" s="38">
        <v>606</v>
      </c>
      <c r="C17" s="38" t="s">
        <v>93</v>
      </c>
      <c r="D17" s="38" t="s">
        <v>151</v>
      </c>
      <c r="E17" s="147" t="str">
        <f>IF($H17="","",VLOOKUP($H17,種目コード!$A$2:$C$42,3))</f>
        <v/>
      </c>
      <c r="F17" s="144" t="e">
        <f>#REF!</f>
        <v>#REF!</v>
      </c>
      <c r="G17" s="222">
        <v>1</v>
      </c>
      <c r="H17" s="222"/>
      <c r="I17" s="186" t="str">
        <f>IF($H17="","",VLOOKUP($H17,種目コード!$A$2:$C$42,2))</f>
        <v/>
      </c>
      <c r="J17" s="49">
        <v>100101</v>
      </c>
      <c r="K17" s="222" t="s">
        <v>69</v>
      </c>
      <c r="L17" s="222" t="s">
        <v>189</v>
      </c>
      <c r="M17" s="67" t="s">
        <v>183</v>
      </c>
      <c r="N17" s="144">
        <f t="shared" si="0"/>
        <v>1</v>
      </c>
    </row>
    <row r="18" spans="1:16">
      <c r="A18" s="145">
        <v>7</v>
      </c>
      <c r="B18" s="38">
        <v>607</v>
      </c>
      <c r="C18" s="38" t="s">
        <v>96</v>
      </c>
      <c r="D18" s="38" t="s">
        <v>152</v>
      </c>
      <c r="E18" s="147" t="str">
        <f>IF($H18="","",VLOOKUP($H18,種目コード!$A$2:$C$42,3))</f>
        <v/>
      </c>
      <c r="F18" s="144" t="e">
        <f>#REF!</f>
        <v>#REF!</v>
      </c>
      <c r="G18" s="222">
        <v>2</v>
      </c>
      <c r="H18" s="222"/>
      <c r="I18" s="186" t="str">
        <f>IF($H18="","",VLOOKUP($H18,種目コード!$A$2:$C$42,2))</f>
        <v/>
      </c>
      <c r="J18" s="38">
        <v>5941</v>
      </c>
      <c r="K18" s="222" t="s">
        <v>69</v>
      </c>
      <c r="L18" s="222" t="s">
        <v>190</v>
      </c>
      <c r="M18" s="67" t="s">
        <v>183</v>
      </c>
      <c r="N18" s="144">
        <f t="shared" si="0"/>
        <v>2</v>
      </c>
    </row>
    <row r="19" spans="1:16">
      <c r="A19" s="145">
        <v>8</v>
      </c>
      <c r="B19" s="38">
        <v>608</v>
      </c>
      <c r="C19" s="38" t="s">
        <v>94</v>
      </c>
      <c r="D19" s="38" t="s">
        <v>153</v>
      </c>
      <c r="E19" s="147" t="str">
        <f>IF($H19="","",VLOOKUP($H19,種目コード!$A$2:$C$42,3))</f>
        <v/>
      </c>
      <c r="F19" s="144" t="e">
        <f>#REF!</f>
        <v>#REF!</v>
      </c>
      <c r="G19" s="222">
        <v>3</v>
      </c>
      <c r="H19" s="222"/>
      <c r="I19" s="186" t="str">
        <f>IF($H19="","",VLOOKUP($H19,種目コード!$A$2:$C$42,2))</f>
        <v/>
      </c>
      <c r="J19" s="49">
        <v>1675</v>
      </c>
      <c r="K19" s="222" t="s">
        <v>69</v>
      </c>
      <c r="L19" s="222" t="s">
        <v>191</v>
      </c>
      <c r="M19" s="67" t="s">
        <v>183</v>
      </c>
      <c r="N19" s="144">
        <f t="shared" si="0"/>
        <v>3</v>
      </c>
    </row>
    <row r="20" spans="1:16" ht="13.5" customHeight="1">
      <c r="A20" s="145">
        <v>9</v>
      </c>
      <c r="B20" s="38">
        <v>609</v>
      </c>
      <c r="C20" s="39" t="s">
        <v>97</v>
      </c>
      <c r="D20" s="38" t="s">
        <v>154</v>
      </c>
      <c r="E20" s="147" t="str">
        <f>IF($H20="","",VLOOKUP($H20,種目コード!$A$2:$C$42,3))</f>
        <v/>
      </c>
      <c r="F20" s="144" t="e">
        <f>#REF!</f>
        <v>#REF!</v>
      </c>
      <c r="G20" s="222"/>
      <c r="H20" s="222"/>
      <c r="I20" s="186" t="str">
        <f>IF($H20="","",VLOOKUP($H20,種目コード!$A$2:$C$42,2))</f>
        <v/>
      </c>
      <c r="J20" s="49">
        <v>1685</v>
      </c>
      <c r="K20" s="222" t="s">
        <v>69</v>
      </c>
      <c r="L20" s="222" t="s">
        <v>192</v>
      </c>
      <c r="M20" s="67" t="s">
        <v>183</v>
      </c>
      <c r="N20" s="144">
        <f t="shared" si="0"/>
        <v>0</v>
      </c>
      <c r="P20" s="25"/>
    </row>
    <row r="21" spans="1:16">
      <c r="A21" s="145">
        <v>10</v>
      </c>
      <c r="B21" s="38">
        <v>610</v>
      </c>
      <c r="C21" s="39" t="s">
        <v>98</v>
      </c>
      <c r="D21" s="38" t="s">
        <v>155</v>
      </c>
      <c r="E21" s="147" t="str">
        <f>IF($H21="","",VLOOKUP($H21,種目コード!$A$2:$C$42,3))</f>
        <v/>
      </c>
      <c r="F21" s="144" t="e">
        <f>#REF!</f>
        <v>#REF!</v>
      </c>
      <c r="G21" s="222"/>
      <c r="H21" s="222"/>
      <c r="I21" s="186" t="str">
        <f>IF($H21="","",VLOOKUP($H21,種目コード!$A$2:$C$42,2))</f>
        <v/>
      </c>
      <c r="J21" s="49">
        <v>892</v>
      </c>
      <c r="K21" s="222" t="s">
        <v>69</v>
      </c>
      <c r="L21" s="222" t="s">
        <v>185</v>
      </c>
      <c r="M21" s="67" t="s">
        <v>183</v>
      </c>
      <c r="N21" s="144">
        <f t="shared" si="0"/>
        <v>0</v>
      </c>
      <c r="P21" s="25"/>
    </row>
    <row r="22" spans="1:16">
      <c r="A22" s="145">
        <v>11</v>
      </c>
      <c r="B22" s="38"/>
      <c r="C22" s="38"/>
      <c r="D22" s="38"/>
      <c r="E22" s="147" t="str">
        <f>IF($H22="","",VLOOKUP($H22,種目コード!$A$2:$C$42,3))</f>
        <v/>
      </c>
      <c r="F22" s="144" t="e">
        <f>#REF!</f>
        <v>#REF!</v>
      </c>
      <c r="G22" s="222"/>
      <c r="H22" s="222"/>
      <c r="I22" s="186" t="str">
        <f>IF($H22="","",VLOOKUP($H22,種目コード!$A$2:$C$42,2))</f>
        <v/>
      </c>
      <c r="J22" s="49"/>
      <c r="K22" s="222"/>
      <c r="L22" s="222"/>
      <c r="M22" s="67"/>
      <c r="N22" s="144">
        <f t="shared" si="0"/>
        <v>0</v>
      </c>
      <c r="P22" s="25"/>
    </row>
    <row r="23" spans="1:16">
      <c r="A23" s="145">
        <v>12</v>
      </c>
      <c r="B23" s="38"/>
      <c r="C23" s="39"/>
      <c r="D23" s="38"/>
      <c r="E23" s="147" t="str">
        <f>IF($H23="","",VLOOKUP($H23,種目コード!$A$2:$C$42,3))</f>
        <v/>
      </c>
      <c r="F23" s="144" t="e">
        <f>#REF!</f>
        <v>#REF!</v>
      </c>
      <c r="G23" s="222"/>
      <c r="H23" s="222"/>
      <c r="I23" s="186" t="str">
        <f>IF($H23="","",VLOOKUP($H23,種目コード!$A$2:$C$42,2))</f>
        <v/>
      </c>
      <c r="J23" s="50"/>
      <c r="K23" s="222"/>
      <c r="L23" s="222"/>
      <c r="M23" s="67"/>
      <c r="N23" s="144">
        <f t="shared" si="0"/>
        <v>0</v>
      </c>
      <c r="P23" s="25"/>
    </row>
    <row r="24" spans="1:16">
      <c r="A24" s="145">
        <v>13</v>
      </c>
      <c r="B24" s="38"/>
      <c r="C24" s="39"/>
      <c r="D24" s="38"/>
      <c r="E24" s="147" t="str">
        <f>IF($H24="","",VLOOKUP($H24,種目コード!$A$2:$C$42,3))</f>
        <v/>
      </c>
      <c r="F24" s="144" t="e">
        <f>#REF!</f>
        <v>#REF!</v>
      </c>
      <c r="G24" s="222"/>
      <c r="H24" s="222"/>
      <c r="I24" s="186" t="str">
        <f>IF($H24="","",VLOOKUP($H24,種目コード!$A$2:$C$42,2))</f>
        <v/>
      </c>
      <c r="J24" s="50"/>
      <c r="K24" s="222"/>
      <c r="L24" s="222"/>
      <c r="M24" s="67"/>
      <c r="N24" s="144">
        <f t="shared" si="0"/>
        <v>0</v>
      </c>
      <c r="P24" s="25"/>
    </row>
    <row r="25" spans="1:16">
      <c r="A25" s="145">
        <v>14</v>
      </c>
      <c r="B25" s="38"/>
      <c r="C25" s="38"/>
      <c r="D25" s="38"/>
      <c r="E25" s="147" t="str">
        <f>IF($H25="","",VLOOKUP($H25,種目コード!$A$2:$C$42,3))</f>
        <v/>
      </c>
      <c r="F25" s="144" t="e">
        <f>#REF!</f>
        <v>#REF!</v>
      </c>
      <c r="G25" s="222"/>
      <c r="H25" s="222"/>
      <c r="I25" s="186" t="str">
        <f>IF($H25="","",VLOOKUP($H25,種目コード!$A$2:$C$42,2))</f>
        <v/>
      </c>
      <c r="J25" s="50"/>
      <c r="K25" s="222"/>
      <c r="L25" s="222"/>
      <c r="M25" s="67"/>
      <c r="N25" s="144">
        <f t="shared" si="0"/>
        <v>0</v>
      </c>
      <c r="P25" s="25"/>
    </row>
    <row r="26" spans="1:16">
      <c r="A26" s="145">
        <v>15</v>
      </c>
      <c r="B26" s="38"/>
      <c r="C26" s="45"/>
      <c r="D26" s="38"/>
      <c r="E26" s="147" t="str">
        <f>IF($H26="","",VLOOKUP($H26,種目コード!$A$2:$C$42,3))</f>
        <v/>
      </c>
      <c r="F26" s="144" t="e">
        <f>#REF!</f>
        <v>#REF!</v>
      </c>
      <c r="G26" s="222"/>
      <c r="H26" s="222"/>
      <c r="I26" s="186" t="str">
        <f>IF($H26="","",VLOOKUP($H26,種目コード!$A$2:$C$42,2))</f>
        <v/>
      </c>
      <c r="J26" s="49"/>
      <c r="K26" s="222"/>
      <c r="L26" s="222"/>
      <c r="M26" s="67"/>
      <c r="N26" s="144">
        <f t="shared" si="0"/>
        <v>0</v>
      </c>
      <c r="P26" s="25"/>
    </row>
    <row r="27" spans="1:16">
      <c r="A27" s="145">
        <v>16</v>
      </c>
      <c r="B27" s="38"/>
      <c r="C27" s="38"/>
      <c r="D27" s="38"/>
      <c r="E27" s="147" t="str">
        <f>IF($H27="","",VLOOKUP($H27,種目コード!$A$2:$C$42,3))</f>
        <v/>
      </c>
      <c r="F27" s="144" t="e">
        <f>#REF!</f>
        <v>#REF!</v>
      </c>
      <c r="G27" s="222"/>
      <c r="H27" s="222"/>
      <c r="I27" s="186" t="str">
        <f>IF($H27="","",VLOOKUP($H27,種目コード!$A$2:$C$42,2))</f>
        <v/>
      </c>
      <c r="J27" s="49"/>
      <c r="K27" s="222"/>
      <c r="L27" s="222"/>
      <c r="M27" s="67"/>
      <c r="N27" s="144">
        <f t="shared" si="0"/>
        <v>0</v>
      </c>
      <c r="P27" s="25"/>
    </row>
    <row r="28" spans="1:16">
      <c r="A28" s="145">
        <v>17</v>
      </c>
      <c r="B28" s="38"/>
      <c r="C28" s="38"/>
      <c r="D28" s="38"/>
      <c r="E28" s="147" t="str">
        <f>IF($H28="","",VLOOKUP($H28,種目コード!$A$2:$C$42,3))</f>
        <v/>
      </c>
      <c r="F28" s="144" t="e">
        <f>#REF!</f>
        <v>#REF!</v>
      </c>
      <c r="G28" s="222"/>
      <c r="H28" s="222"/>
      <c r="I28" s="186" t="str">
        <f>IF($H28="","",VLOOKUP($H28,種目コード!$A$2:$C$42,2))</f>
        <v/>
      </c>
      <c r="J28" s="38"/>
      <c r="K28" s="222"/>
      <c r="L28" s="222"/>
      <c r="M28" s="67"/>
      <c r="N28" s="144">
        <f t="shared" si="0"/>
        <v>0</v>
      </c>
      <c r="P28" s="25"/>
    </row>
    <row r="29" spans="1:16">
      <c r="A29" s="145">
        <v>18</v>
      </c>
      <c r="B29" s="38"/>
      <c r="C29" s="38"/>
      <c r="D29" s="38"/>
      <c r="E29" s="147" t="str">
        <f>IF($H29="","",VLOOKUP($H29,種目コード!$A$2:$C$42,3))</f>
        <v/>
      </c>
      <c r="F29" s="144" t="e">
        <f>#REF!</f>
        <v>#REF!</v>
      </c>
      <c r="G29" s="222"/>
      <c r="H29" s="222"/>
      <c r="I29" s="186" t="str">
        <f>IF($H29="","",VLOOKUP($H29,種目コード!$A$2:$C$42,2))</f>
        <v/>
      </c>
      <c r="J29" s="38"/>
      <c r="K29" s="222"/>
      <c r="L29" s="222"/>
      <c r="M29" s="67"/>
      <c r="N29" s="144">
        <f t="shared" si="0"/>
        <v>0</v>
      </c>
      <c r="P29" s="25"/>
    </row>
    <row r="30" spans="1:16">
      <c r="A30" s="145">
        <v>19</v>
      </c>
      <c r="B30" s="38"/>
      <c r="C30" s="45"/>
      <c r="D30" s="38"/>
      <c r="E30" s="147" t="str">
        <f>IF($H30="","",VLOOKUP($H30,種目コード!$A$2:$C$42,3))</f>
        <v/>
      </c>
      <c r="F30" s="144" t="e">
        <f>#REF!</f>
        <v>#REF!</v>
      </c>
      <c r="G30" s="222"/>
      <c r="H30" s="222"/>
      <c r="I30" s="186" t="str">
        <f>IF($H30="","",VLOOKUP($H30,種目コード!$A$2:$C$42,2))</f>
        <v/>
      </c>
      <c r="J30" s="49"/>
      <c r="K30" s="222"/>
      <c r="L30" s="222"/>
      <c r="M30" s="67"/>
      <c r="N30" s="144">
        <f t="shared" si="0"/>
        <v>0</v>
      </c>
      <c r="P30" s="25"/>
    </row>
    <row r="31" spans="1:16">
      <c r="A31" s="145">
        <v>20</v>
      </c>
      <c r="B31" s="38"/>
      <c r="C31" s="38"/>
      <c r="D31" s="38"/>
      <c r="E31" s="147" t="str">
        <f>IF($H31="","",VLOOKUP($H31,種目コード!$A$2:$C$42,3))</f>
        <v/>
      </c>
      <c r="F31" s="144" t="e">
        <f>#REF!</f>
        <v>#REF!</v>
      </c>
      <c r="G31" s="222"/>
      <c r="H31" s="222"/>
      <c r="I31" s="186" t="str">
        <f>IF($H31="","",VLOOKUP($H31,種目コード!$A$2:$C$42,2))</f>
        <v/>
      </c>
      <c r="J31" s="49"/>
      <c r="K31" s="222"/>
      <c r="L31" s="222"/>
      <c r="M31" s="67"/>
      <c r="N31" s="144">
        <f t="shared" si="0"/>
        <v>0</v>
      </c>
    </row>
    <row r="32" spans="1:16">
      <c r="A32" s="145">
        <v>21</v>
      </c>
      <c r="B32" s="38"/>
      <c r="C32" s="38"/>
      <c r="D32" s="38"/>
      <c r="E32" s="147" t="str">
        <f>IF($H32="","",VLOOKUP($H32,種目コード!$A$2:$C$42,3))</f>
        <v/>
      </c>
      <c r="F32" s="144" t="e">
        <f>#REF!</f>
        <v>#REF!</v>
      </c>
      <c r="G32" s="222"/>
      <c r="H32" s="222"/>
      <c r="I32" s="186" t="str">
        <f>IF($H32="","",VLOOKUP($H32,種目コード!$A$2:$C$42,2))</f>
        <v/>
      </c>
      <c r="J32" s="50"/>
      <c r="K32" s="222"/>
      <c r="L32" s="222"/>
      <c r="M32" s="67"/>
      <c r="N32" s="144">
        <f t="shared" si="0"/>
        <v>0</v>
      </c>
    </row>
    <row r="33" spans="1:14">
      <c r="A33" s="145">
        <v>22</v>
      </c>
      <c r="B33" s="38"/>
      <c r="C33" s="38"/>
      <c r="D33" s="38"/>
      <c r="E33" s="147" t="str">
        <f>IF($H33="","",VLOOKUP($H33,種目コード!$A$2:$C$42,3))</f>
        <v/>
      </c>
      <c r="F33" s="144" t="e">
        <f>#REF!</f>
        <v>#REF!</v>
      </c>
      <c r="G33" s="222"/>
      <c r="H33" s="222"/>
      <c r="I33" s="186" t="str">
        <f>IF($H33="","",VLOOKUP($H33,種目コード!$A$2:$C$42,2))</f>
        <v/>
      </c>
      <c r="J33" s="50"/>
      <c r="K33" s="222"/>
      <c r="L33" s="222"/>
      <c r="M33" s="67"/>
      <c r="N33" s="144">
        <f t="shared" si="0"/>
        <v>0</v>
      </c>
    </row>
    <row r="34" spans="1:14">
      <c r="A34" s="145">
        <v>23</v>
      </c>
      <c r="B34" s="38"/>
      <c r="C34" s="38"/>
      <c r="D34" s="38"/>
      <c r="E34" s="147" t="str">
        <f>IF($H34="","",VLOOKUP($H34,種目コード!$A$2:$C$42,3))</f>
        <v/>
      </c>
      <c r="F34" s="144" t="e">
        <f>#REF!</f>
        <v>#REF!</v>
      </c>
      <c r="G34" s="222"/>
      <c r="H34" s="222"/>
      <c r="I34" s="186" t="str">
        <f>IF($H34="","",VLOOKUP($H34,種目コード!$A$2:$C$42,2))</f>
        <v/>
      </c>
      <c r="J34" s="50"/>
      <c r="K34" s="222"/>
      <c r="L34" s="222"/>
      <c r="M34" s="67"/>
      <c r="N34" s="144">
        <f t="shared" si="0"/>
        <v>0</v>
      </c>
    </row>
    <row r="35" spans="1:14">
      <c r="A35" s="145">
        <v>24</v>
      </c>
      <c r="B35" s="38"/>
      <c r="C35" s="38"/>
      <c r="D35" s="38"/>
      <c r="E35" s="147" t="str">
        <f>IF($H35="","",VLOOKUP($H35,種目コード!$A$2:$C$42,3))</f>
        <v/>
      </c>
      <c r="F35" s="144" t="e">
        <f>#REF!</f>
        <v>#REF!</v>
      </c>
      <c r="G35" s="222"/>
      <c r="H35" s="222"/>
      <c r="I35" s="186" t="str">
        <f>IF($H35="","",VLOOKUP($H35,種目コード!$A$2:$C$42,2))</f>
        <v/>
      </c>
      <c r="J35" s="50"/>
      <c r="K35" s="222"/>
      <c r="L35" s="222"/>
      <c r="M35" s="67"/>
      <c r="N35" s="144">
        <f t="shared" si="0"/>
        <v>0</v>
      </c>
    </row>
    <row r="36" spans="1:14">
      <c r="A36" s="145">
        <v>25</v>
      </c>
      <c r="B36" s="38"/>
      <c r="C36" s="38"/>
      <c r="D36" s="38"/>
      <c r="E36" s="147" t="str">
        <f>IF($H36="","",VLOOKUP($H36,種目コード!$A$2:$C$42,3))</f>
        <v/>
      </c>
      <c r="F36" s="144" t="e">
        <f>#REF!</f>
        <v>#REF!</v>
      </c>
      <c r="G36" s="222"/>
      <c r="H36" s="222"/>
      <c r="I36" s="186" t="str">
        <f>IF($H36="","",VLOOKUP($H36,種目コード!$A$2:$C$42,2))</f>
        <v/>
      </c>
      <c r="J36" s="50"/>
      <c r="K36" s="222"/>
      <c r="L36" s="222"/>
      <c r="M36" s="67"/>
      <c r="N36" s="144">
        <f t="shared" si="0"/>
        <v>0</v>
      </c>
    </row>
    <row r="37" spans="1:14">
      <c r="A37" s="145">
        <v>26</v>
      </c>
      <c r="B37" s="38"/>
      <c r="C37" s="38"/>
      <c r="D37" s="38"/>
      <c r="E37" s="147" t="str">
        <f>IF($H37="","",VLOOKUP($H37,種目コード!$A$2:$C$42,3))</f>
        <v/>
      </c>
      <c r="F37" s="144" t="e">
        <f>#REF!</f>
        <v>#REF!</v>
      </c>
      <c r="G37" s="222"/>
      <c r="H37" s="222"/>
      <c r="I37" s="186" t="str">
        <f>IF($H37="","",VLOOKUP($H37,種目コード!$A$2:$C$42,2))</f>
        <v/>
      </c>
      <c r="J37" s="50"/>
      <c r="K37" s="222"/>
      <c r="L37" s="222"/>
      <c r="M37" s="67"/>
      <c r="N37" s="144">
        <f t="shared" si="0"/>
        <v>0</v>
      </c>
    </row>
    <row r="38" spans="1:14">
      <c r="A38" s="145">
        <v>27</v>
      </c>
      <c r="B38" s="38"/>
      <c r="C38" s="38"/>
      <c r="D38" s="38"/>
      <c r="E38" s="147" t="str">
        <f>IF($H38="","",VLOOKUP($H38,種目コード!$A$2:$C$42,3))</f>
        <v/>
      </c>
      <c r="F38" s="144" t="e">
        <f>#REF!</f>
        <v>#REF!</v>
      </c>
      <c r="G38" s="222"/>
      <c r="H38" s="222"/>
      <c r="I38" s="186" t="str">
        <f>IF($H38="","",VLOOKUP($H38,種目コード!$A$2:$C$42,2))</f>
        <v/>
      </c>
      <c r="J38" s="50"/>
      <c r="K38" s="222"/>
      <c r="L38" s="222"/>
      <c r="M38" s="67"/>
      <c r="N38" s="144">
        <f t="shared" si="0"/>
        <v>0</v>
      </c>
    </row>
    <row r="39" spans="1:14">
      <c r="A39" s="145">
        <v>28</v>
      </c>
      <c r="B39" s="38"/>
      <c r="C39" s="38"/>
      <c r="D39" s="38"/>
      <c r="E39" s="147" t="str">
        <f>IF($H39="","",VLOOKUP($H39,種目コード!$A$2:$C$42,3))</f>
        <v/>
      </c>
      <c r="F39" s="144" t="e">
        <f>#REF!</f>
        <v>#REF!</v>
      </c>
      <c r="G39" s="222"/>
      <c r="H39" s="222"/>
      <c r="I39" s="186" t="str">
        <f>IF($H39="","",VLOOKUP($H39,種目コード!$A$2:$C$42,2))</f>
        <v/>
      </c>
      <c r="J39" s="50"/>
      <c r="K39" s="222"/>
      <c r="L39" s="222"/>
      <c r="M39" s="67"/>
      <c r="N39" s="144">
        <f t="shared" si="0"/>
        <v>0</v>
      </c>
    </row>
    <row r="40" spans="1:14">
      <c r="A40" s="145">
        <v>29</v>
      </c>
      <c r="B40" s="38"/>
      <c r="C40" s="38"/>
      <c r="D40" s="38"/>
      <c r="E40" s="147" t="str">
        <f>IF($H40="","",VLOOKUP($H40,種目コード!$A$2:$C$42,3))</f>
        <v/>
      </c>
      <c r="F40" s="144" t="e">
        <f>#REF!</f>
        <v>#REF!</v>
      </c>
      <c r="G40" s="222"/>
      <c r="H40" s="222"/>
      <c r="I40" s="186" t="str">
        <f>IF($H40="","",VLOOKUP($H40,種目コード!$A$2:$C$42,2))</f>
        <v/>
      </c>
      <c r="J40" s="50"/>
      <c r="K40" s="222"/>
      <c r="L40" s="222"/>
      <c r="M40" s="67"/>
      <c r="N40" s="144">
        <f t="shared" si="0"/>
        <v>0</v>
      </c>
    </row>
    <row r="41" spans="1:14">
      <c r="A41" s="145">
        <v>30</v>
      </c>
      <c r="B41" s="38"/>
      <c r="C41" s="38"/>
      <c r="D41" s="38"/>
      <c r="E41" s="147" t="str">
        <f>IF($H41="","",VLOOKUP($H41,種目コード!$A$2:$C$42,3))</f>
        <v/>
      </c>
      <c r="F41" s="144" t="e">
        <f>#REF!</f>
        <v>#REF!</v>
      </c>
      <c r="G41" s="222"/>
      <c r="H41" s="222"/>
      <c r="I41" s="186" t="str">
        <f>IF($H41="","",VLOOKUP($H41,種目コード!$A$2:$C$42,2))</f>
        <v/>
      </c>
      <c r="J41" s="50"/>
      <c r="K41" s="222"/>
      <c r="L41" s="222"/>
      <c r="M41" s="67"/>
      <c r="N41" s="144">
        <f t="shared" si="0"/>
        <v>0</v>
      </c>
    </row>
    <row r="42" spans="1:14">
      <c r="A42" s="145">
        <v>31</v>
      </c>
      <c r="B42" s="38"/>
      <c r="C42" s="216"/>
      <c r="D42" s="38"/>
      <c r="E42" s="147"/>
      <c r="F42" s="144"/>
      <c r="G42" s="222"/>
      <c r="H42" s="222"/>
      <c r="I42" s="186"/>
      <c r="J42" s="50"/>
      <c r="K42" s="222"/>
      <c r="L42" s="222"/>
      <c r="M42" s="67"/>
      <c r="N42" s="144"/>
    </row>
    <row r="43" spans="1:14">
      <c r="A43" s="145">
        <v>32</v>
      </c>
      <c r="B43" s="38"/>
      <c r="C43" s="216"/>
      <c r="D43" s="38"/>
      <c r="E43" s="147"/>
      <c r="F43" s="144"/>
      <c r="G43" s="222"/>
      <c r="H43" s="222"/>
      <c r="I43" s="186"/>
      <c r="J43" s="50"/>
      <c r="K43" s="222"/>
      <c r="L43" s="222"/>
      <c r="M43" s="67"/>
      <c r="N43" s="144"/>
    </row>
    <row r="44" spans="1:14">
      <c r="A44" s="145">
        <v>33</v>
      </c>
      <c r="B44" s="38"/>
      <c r="C44" s="216"/>
      <c r="D44" s="38"/>
      <c r="E44" s="147"/>
      <c r="F44" s="144"/>
      <c r="G44" s="222"/>
      <c r="H44" s="222"/>
      <c r="I44" s="186"/>
      <c r="J44" s="50"/>
      <c r="K44" s="222"/>
      <c r="L44" s="222"/>
      <c r="M44" s="67"/>
      <c r="N44" s="144"/>
    </row>
    <row r="45" spans="1:14">
      <c r="A45" s="145">
        <v>34</v>
      </c>
      <c r="B45" s="38"/>
      <c r="C45" s="216"/>
      <c r="D45" s="38"/>
      <c r="E45" s="147"/>
      <c r="F45" s="144"/>
      <c r="G45" s="222"/>
      <c r="H45" s="222"/>
      <c r="I45" s="186"/>
      <c r="J45" s="50"/>
      <c r="K45" s="222"/>
      <c r="L45" s="222"/>
      <c r="M45" s="67"/>
      <c r="N45" s="144"/>
    </row>
    <row r="46" spans="1:14">
      <c r="A46" s="145">
        <v>35</v>
      </c>
      <c r="B46" s="38"/>
      <c r="C46" s="216"/>
      <c r="D46" s="38"/>
      <c r="E46" s="147"/>
      <c r="F46" s="144"/>
      <c r="G46" s="222"/>
      <c r="H46" s="222"/>
      <c r="I46" s="186"/>
      <c r="J46" s="50"/>
      <c r="K46" s="222"/>
      <c r="L46" s="222"/>
      <c r="M46" s="67"/>
      <c r="N46" s="144"/>
    </row>
    <row r="47" spans="1:14">
      <c r="A47" s="145">
        <v>36</v>
      </c>
      <c r="B47" s="38"/>
      <c r="C47" s="216"/>
      <c r="D47" s="38"/>
      <c r="E47" s="147"/>
      <c r="F47" s="144"/>
      <c r="G47" s="222"/>
      <c r="H47" s="222"/>
      <c r="I47" s="186"/>
      <c r="J47" s="50"/>
      <c r="K47" s="222"/>
      <c r="L47" s="222"/>
      <c r="M47" s="67"/>
      <c r="N47" s="144"/>
    </row>
    <row r="48" spans="1:14">
      <c r="A48" s="145">
        <v>37</v>
      </c>
      <c r="B48" s="38"/>
      <c r="C48" s="216"/>
      <c r="D48" s="38"/>
      <c r="E48" s="147"/>
      <c r="F48" s="144"/>
      <c r="G48" s="222"/>
      <c r="H48" s="222"/>
      <c r="I48" s="186"/>
      <c r="J48" s="50"/>
      <c r="K48" s="222"/>
      <c r="L48" s="222"/>
      <c r="M48" s="67"/>
      <c r="N48" s="144"/>
    </row>
    <row r="49" spans="1:14">
      <c r="A49" s="145">
        <v>38</v>
      </c>
      <c r="B49" s="38"/>
      <c r="C49" s="216"/>
      <c r="D49" s="38"/>
      <c r="E49" s="147"/>
      <c r="F49" s="144"/>
      <c r="G49" s="222"/>
      <c r="H49" s="222"/>
      <c r="I49" s="186"/>
      <c r="J49" s="50"/>
      <c r="K49" s="222"/>
      <c r="L49" s="222"/>
      <c r="M49" s="67"/>
      <c r="N49" s="144"/>
    </row>
    <row r="50" spans="1:14">
      <c r="A50" s="145">
        <v>39</v>
      </c>
      <c r="B50" s="38"/>
      <c r="C50" s="216"/>
      <c r="D50" s="38"/>
      <c r="E50" s="147"/>
      <c r="F50" s="144"/>
      <c r="G50" s="222"/>
      <c r="H50" s="222"/>
      <c r="I50" s="186"/>
      <c r="J50" s="50"/>
      <c r="K50" s="222"/>
      <c r="L50" s="222"/>
      <c r="M50" s="67"/>
      <c r="N50" s="144"/>
    </row>
    <row r="51" spans="1:14">
      <c r="A51" s="145">
        <v>40</v>
      </c>
      <c r="B51" s="38"/>
      <c r="C51" s="216"/>
      <c r="D51" s="38"/>
      <c r="E51" s="147"/>
      <c r="F51" s="144"/>
      <c r="G51" s="222"/>
      <c r="H51" s="222"/>
      <c r="I51" s="186"/>
      <c r="J51" s="50"/>
      <c r="K51" s="222"/>
      <c r="L51" s="222"/>
      <c r="M51" s="67"/>
      <c r="N51" s="144"/>
    </row>
    <row r="52" spans="1:14">
      <c r="A52" s="145">
        <v>41</v>
      </c>
      <c r="B52" s="38"/>
      <c r="C52" s="216"/>
      <c r="D52" s="38"/>
      <c r="E52" s="147"/>
      <c r="F52" s="144"/>
      <c r="G52" s="222"/>
      <c r="H52" s="222"/>
      <c r="I52" s="186"/>
      <c r="J52" s="50"/>
      <c r="K52" s="222"/>
      <c r="L52" s="222"/>
      <c r="M52" s="67"/>
      <c r="N52" s="144"/>
    </row>
    <row r="53" spans="1:14">
      <c r="A53" s="145">
        <v>42</v>
      </c>
      <c r="B53" s="38"/>
      <c r="C53" s="216"/>
      <c r="D53" s="38"/>
      <c r="E53" s="147"/>
      <c r="F53" s="144"/>
      <c r="G53" s="222"/>
      <c r="H53" s="222"/>
      <c r="I53" s="186"/>
      <c r="J53" s="50"/>
      <c r="K53" s="222"/>
      <c r="L53" s="222"/>
      <c r="M53" s="67"/>
      <c r="N53" s="144"/>
    </row>
    <row r="54" spans="1:14">
      <c r="A54" s="145">
        <v>43</v>
      </c>
      <c r="B54" s="38"/>
      <c r="C54" s="216"/>
      <c r="D54" s="38"/>
      <c r="E54" s="147"/>
      <c r="F54" s="144"/>
      <c r="G54" s="222"/>
      <c r="H54" s="222"/>
      <c r="I54" s="186"/>
      <c r="J54" s="50"/>
      <c r="K54" s="222"/>
      <c r="L54" s="222"/>
      <c r="M54" s="67"/>
      <c r="N54" s="144"/>
    </row>
    <row r="55" spans="1:14">
      <c r="A55" s="145">
        <v>44</v>
      </c>
      <c r="B55" s="38"/>
      <c r="C55" s="216"/>
      <c r="D55" s="38"/>
      <c r="E55" s="147"/>
      <c r="F55" s="144"/>
      <c r="G55" s="222"/>
      <c r="H55" s="222"/>
      <c r="I55" s="186"/>
      <c r="J55" s="50"/>
      <c r="K55" s="222"/>
      <c r="L55" s="222"/>
      <c r="M55" s="67"/>
      <c r="N55" s="144"/>
    </row>
    <row r="56" spans="1:14">
      <c r="A56" s="145">
        <v>45</v>
      </c>
      <c r="B56" s="38"/>
      <c r="C56" s="216"/>
      <c r="D56" s="38"/>
      <c r="E56" s="147"/>
      <c r="F56" s="144"/>
      <c r="G56" s="222"/>
      <c r="H56" s="222"/>
      <c r="I56" s="186"/>
      <c r="J56" s="50"/>
      <c r="K56" s="222"/>
      <c r="L56" s="222"/>
      <c r="M56" s="67"/>
      <c r="N56" s="144"/>
    </row>
    <row r="57" spans="1:14">
      <c r="A57" s="145">
        <v>46</v>
      </c>
      <c r="B57" s="38"/>
      <c r="C57" s="216"/>
      <c r="D57" s="38"/>
      <c r="E57" s="147"/>
      <c r="F57" s="144"/>
      <c r="G57" s="222"/>
      <c r="H57" s="222"/>
      <c r="I57" s="186"/>
      <c r="J57" s="50"/>
      <c r="K57" s="222"/>
      <c r="L57" s="222"/>
      <c r="M57" s="67"/>
      <c r="N57" s="144"/>
    </row>
    <row r="58" spans="1:14">
      <c r="A58" s="145">
        <v>47</v>
      </c>
      <c r="B58" s="38"/>
      <c r="C58" s="216"/>
      <c r="D58" s="38"/>
      <c r="E58" s="147"/>
      <c r="F58" s="144"/>
      <c r="G58" s="222"/>
      <c r="H58" s="222"/>
      <c r="I58" s="186"/>
      <c r="J58" s="50"/>
      <c r="K58" s="222"/>
      <c r="L58" s="222"/>
      <c r="M58" s="67"/>
      <c r="N58" s="144"/>
    </row>
    <row r="59" spans="1:14">
      <c r="A59" s="145">
        <v>48</v>
      </c>
      <c r="B59" s="38"/>
      <c r="C59" s="216"/>
      <c r="D59" s="38"/>
      <c r="E59" s="147"/>
      <c r="F59" s="144"/>
      <c r="G59" s="222"/>
      <c r="H59" s="222"/>
      <c r="I59" s="186"/>
      <c r="J59" s="50"/>
      <c r="K59" s="222"/>
      <c r="L59" s="222"/>
      <c r="M59" s="67"/>
      <c r="N59" s="144"/>
    </row>
    <row r="60" spans="1:14">
      <c r="A60" s="145">
        <v>49</v>
      </c>
      <c r="B60" s="38"/>
      <c r="C60" s="216"/>
      <c r="D60" s="38"/>
      <c r="E60" s="147"/>
      <c r="F60" s="144"/>
      <c r="G60" s="222"/>
      <c r="H60" s="222"/>
      <c r="I60" s="186"/>
      <c r="J60" s="50"/>
      <c r="K60" s="222"/>
      <c r="L60" s="222"/>
      <c r="M60" s="67"/>
      <c r="N60" s="144"/>
    </row>
    <row r="61" spans="1:14">
      <c r="A61" s="145">
        <v>50</v>
      </c>
      <c r="B61" s="38"/>
      <c r="C61" s="216"/>
      <c r="D61" s="38"/>
      <c r="E61" s="147"/>
      <c r="F61" s="144"/>
      <c r="G61" s="222"/>
      <c r="H61" s="222"/>
      <c r="I61" s="186"/>
      <c r="J61" s="50"/>
      <c r="K61" s="222"/>
      <c r="L61" s="222"/>
      <c r="M61" s="67"/>
      <c r="N61" s="144"/>
    </row>
    <row r="62" spans="1:14">
      <c r="A62" s="145">
        <v>51</v>
      </c>
      <c r="B62" s="38"/>
      <c r="C62" s="216"/>
      <c r="D62" s="38"/>
      <c r="E62" s="147"/>
      <c r="F62" s="144"/>
      <c r="G62" s="222"/>
      <c r="H62" s="222"/>
      <c r="I62" s="186"/>
      <c r="J62" s="50"/>
      <c r="K62" s="222"/>
      <c r="L62" s="222"/>
      <c r="M62" s="67"/>
      <c r="N62" s="144"/>
    </row>
    <row r="63" spans="1:14">
      <c r="A63" s="145">
        <v>52</v>
      </c>
      <c r="B63" s="38"/>
      <c r="C63" s="216"/>
      <c r="D63" s="38"/>
      <c r="E63" s="147"/>
      <c r="F63" s="144"/>
      <c r="G63" s="222"/>
      <c r="H63" s="222"/>
      <c r="I63" s="186"/>
      <c r="J63" s="50"/>
      <c r="K63" s="222"/>
      <c r="L63" s="222"/>
      <c r="M63" s="67"/>
      <c r="N63" s="144"/>
    </row>
    <row r="64" spans="1:14">
      <c r="A64" s="145">
        <v>53</v>
      </c>
      <c r="B64" s="38"/>
      <c r="C64" s="216"/>
      <c r="D64" s="38"/>
      <c r="E64" s="147"/>
      <c r="F64" s="144"/>
      <c r="G64" s="222"/>
      <c r="H64" s="222"/>
      <c r="I64" s="186"/>
      <c r="J64" s="50"/>
      <c r="K64" s="222"/>
      <c r="L64" s="222"/>
      <c r="M64" s="67"/>
      <c r="N64" s="144"/>
    </row>
    <row r="65" spans="1:14">
      <c r="A65" s="145">
        <v>54</v>
      </c>
      <c r="B65" s="38"/>
      <c r="C65" s="216"/>
      <c r="D65" s="38"/>
      <c r="E65" s="147"/>
      <c r="F65" s="144"/>
      <c r="G65" s="222"/>
      <c r="H65" s="222"/>
      <c r="I65" s="186"/>
      <c r="J65" s="50"/>
      <c r="K65" s="222"/>
      <c r="L65" s="222"/>
      <c r="M65" s="67"/>
      <c r="N65" s="144"/>
    </row>
    <row r="66" spans="1:14">
      <c r="A66" s="145">
        <v>55</v>
      </c>
      <c r="B66" s="38"/>
      <c r="C66" s="216"/>
      <c r="D66" s="38"/>
      <c r="E66" s="147"/>
      <c r="F66" s="144"/>
      <c r="G66" s="222"/>
      <c r="H66" s="222"/>
      <c r="I66" s="186"/>
      <c r="J66" s="50"/>
      <c r="K66" s="222"/>
      <c r="L66" s="222"/>
      <c r="M66" s="67"/>
      <c r="N66" s="144"/>
    </row>
    <row r="67" spans="1:14">
      <c r="A67" s="145">
        <v>56</v>
      </c>
      <c r="B67" s="38"/>
      <c r="C67" s="216"/>
      <c r="D67" s="38"/>
      <c r="E67" s="147"/>
      <c r="F67" s="144"/>
      <c r="G67" s="222"/>
      <c r="H67" s="222"/>
      <c r="I67" s="186"/>
      <c r="J67" s="50"/>
      <c r="K67" s="222"/>
      <c r="L67" s="222"/>
      <c r="M67" s="67"/>
      <c r="N67" s="144"/>
    </row>
    <row r="68" spans="1:14">
      <c r="A68" s="145">
        <v>57</v>
      </c>
      <c r="B68" s="38"/>
      <c r="C68" s="216"/>
      <c r="D68" s="38"/>
      <c r="E68" s="147"/>
      <c r="F68" s="144"/>
      <c r="G68" s="222"/>
      <c r="H68" s="222"/>
      <c r="I68" s="186"/>
      <c r="J68" s="50"/>
      <c r="K68" s="222"/>
      <c r="L68" s="222"/>
      <c r="M68" s="67"/>
      <c r="N68" s="144"/>
    </row>
    <row r="69" spans="1:14">
      <c r="A69" s="145">
        <v>58</v>
      </c>
      <c r="B69" s="38"/>
      <c r="C69" s="216"/>
      <c r="D69" s="38"/>
      <c r="E69" s="147"/>
      <c r="F69" s="144"/>
      <c r="G69" s="222"/>
      <c r="H69" s="222"/>
      <c r="I69" s="186"/>
      <c r="J69" s="50"/>
      <c r="K69" s="222"/>
      <c r="L69" s="222"/>
      <c r="M69" s="67"/>
      <c r="N69" s="144"/>
    </row>
    <row r="70" spans="1:14">
      <c r="A70" s="145">
        <v>59</v>
      </c>
      <c r="B70" s="38"/>
      <c r="C70" s="216"/>
      <c r="D70" s="38"/>
      <c r="E70" s="147"/>
      <c r="F70" s="144"/>
      <c r="G70" s="222"/>
      <c r="H70" s="222"/>
      <c r="I70" s="186"/>
      <c r="J70" s="50"/>
      <c r="K70" s="222"/>
      <c r="L70" s="222"/>
      <c r="M70" s="67"/>
      <c r="N70" s="144"/>
    </row>
    <row r="71" spans="1:14">
      <c r="A71" s="145">
        <v>60</v>
      </c>
      <c r="B71" s="38"/>
      <c r="C71" s="216"/>
      <c r="D71" s="38"/>
      <c r="E71" s="147"/>
      <c r="F71" s="144"/>
      <c r="G71" s="222"/>
      <c r="H71" s="222"/>
      <c r="I71" s="186"/>
      <c r="J71" s="50"/>
      <c r="K71" s="222"/>
      <c r="L71" s="222"/>
      <c r="M71" s="67"/>
      <c r="N71" s="144"/>
    </row>
    <row r="72" spans="1:14">
      <c r="A72" s="146">
        <v>101</v>
      </c>
      <c r="B72" s="40">
        <v>601</v>
      </c>
      <c r="C72" s="42" t="s">
        <v>87</v>
      </c>
      <c r="D72" s="41" t="s">
        <v>156</v>
      </c>
      <c r="E72" s="148" t="str">
        <f>IF($H72="","",VLOOKUP($H72,種目コード!$A$2:$C$42,3))</f>
        <v/>
      </c>
      <c r="F72" s="149" t="e">
        <f>#REF!</f>
        <v>#REF!</v>
      </c>
      <c r="G72" s="52"/>
      <c r="H72" s="52"/>
      <c r="I72" s="187" t="str">
        <f>IF($H72="","",VLOOKUP($H72,種目コード!$A$2:$C$42,2))</f>
        <v/>
      </c>
      <c r="J72" s="41">
        <v>23422</v>
      </c>
      <c r="K72" s="89" t="s">
        <v>90</v>
      </c>
      <c r="L72" s="52"/>
      <c r="M72" s="69" t="s">
        <v>89</v>
      </c>
      <c r="N72" s="149">
        <f t="shared" si="0"/>
        <v>0</v>
      </c>
    </row>
    <row r="73" spans="1:14">
      <c r="A73" s="146">
        <v>102</v>
      </c>
      <c r="B73" s="40">
        <v>602</v>
      </c>
      <c r="C73" s="40" t="s">
        <v>88</v>
      </c>
      <c r="D73" s="41" t="s">
        <v>157</v>
      </c>
      <c r="E73" s="148" t="str">
        <f>IF($H73="","",VLOOKUP($H73,種目コード!$A$2:$C$42,3))</f>
        <v/>
      </c>
      <c r="F73" s="149" t="e">
        <f>#REF!</f>
        <v>#REF!</v>
      </c>
      <c r="G73" s="52"/>
      <c r="H73" s="52"/>
      <c r="I73" s="187" t="str">
        <f>IF($H73="","",VLOOKUP($H73,種目コード!$A$2:$C$42,2))</f>
        <v/>
      </c>
      <c r="J73" s="44">
        <v>853</v>
      </c>
      <c r="K73" s="64" t="s">
        <v>46</v>
      </c>
      <c r="L73" s="52" t="s">
        <v>186</v>
      </c>
      <c r="M73" s="129" t="s">
        <v>182</v>
      </c>
      <c r="N73" s="149">
        <f t="shared" si="0"/>
        <v>0</v>
      </c>
    </row>
    <row r="74" spans="1:14">
      <c r="A74" s="146">
        <v>103</v>
      </c>
      <c r="B74" s="40">
        <v>603</v>
      </c>
      <c r="C74" s="43" t="s">
        <v>39</v>
      </c>
      <c r="D74" s="41" t="s">
        <v>158</v>
      </c>
      <c r="E74" s="148" t="str">
        <f>IF($H74="","",VLOOKUP($H74,種目コード!$A$2:$C$42,3))</f>
        <v/>
      </c>
      <c r="F74" s="149" t="e">
        <f>#REF!</f>
        <v>#REF!</v>
      </c>
      <c r="G74" s="52"/>
      <c r="H74" s="52"/>
      <c r="I74" s="187" t="str">
        <f>IF($H74="","",VLOOKUP($H74,種目コード!$A$2:$C$42,2))</f>
        <v/>
      </c>
      <c r="J74" s="44">
        <v>1717</v>
      </c>
      <c r="K74" s="64" t="s">
        <v>46</v>
      </c>
      <c r="L74" s="52" t="s">
        <v>187</v>
      </c>
      <c r="M74" s="129" t="s">
        <v>182</v>
      </c>
      <c r="N74" s="149">
        <f t="shared" si="0"/>
        <v>0</v>
      </c>
    </row>
    <row r="75" spans="1:14">
      <c r="A75" s="146">
        <v>104</v>
      </c>
      <c r="B75" s="40">
        <v>604</v>
      </c>
      <c r="C75" s="63" t="s">
        <v>40</v>
      </c>
      <c r="D75" s="63" t="s">
        <v>159</v>
      </c>
      <c r="E75" s="148" t="str">
        <f>IF($H75="","",VLOOKUP($H75,種目コード!$A$2:$C$42,3))</f>
        <v/>
      </c>
      <c r="F75" s="149" t="e">
        <f>#REF!</f>
        <v>#REF!</v>
      </c>
      <c r="G75" s="62"/>
      <c r="H75" s="62"/>
      <c r="I75" s="187" t="str">
        <f>IF($H75="","",VLOOKUP($H75,種目コード!$A$2:$C$42,2))</f>
        <v/>
      </c>
      <c r="J75" s="62">
        <v>1396</v>
      </c>
      <c r="K75" s="52" t="s">
        <v>69</v>
      </c>
      <c r="L75" s="52" t="s">
        <v>188</v>
      </c>
      <c r="M75" s="69" t="s">
        <v>182</v>
      </c>
      <c r="N75" s="149">
        <f t="shared" si="0"/>
        <v>0</v>
      </c>
    </row>
    <row r="76" spans="1:14">
      <c r="A76" s="146">
        <v>105</v>
      </c>
      <c r="B76" s="40">
        <v>605</v>
      </c>
      <c r="C76" s="63" t="s">
        <v>41</v>
      </c>
      <c r="D76" s="63" t="s">
        <v>160</v>
      </c>
      <c r="E76" s="148" t="str">
        <f>IF($H76="","",VLOOKUP($H76,種目コード!$A$2:$C$42,3))</f>
        <v/>
      </c>
      <c r="F76" s="149" t="e">
        <f>#REF!</f>
        <v>#REF!</v>
      </c>
      <c r="G76" s="62"/>
      <c r="H76" s="62"/>
      <c r="I76" s="187" t="str">
        <f>IF($H76="","",VLOOKUP($H76,種目コード!$A$2:$C$42,2))</f>
        <v/>
      </c>
      <c r="J76" s="62">
        <v>50364</v>
      </c>
      <c r="K76" s="64" t="s">
        <v>46</v>
      </c>
      <c r="L76" s="64" t="s">
        <v>189</v>
      </c>
      <c r="M76" s="68" t="s">
        <v>182</v>
      </c>
      <c r="N76" s="149">
        <f t="shared" si="0"/>
        <v>0</v>
      </c>
    </row>
    <row r="77" spans="1:14">
      <c r="A77" s="146">
        <v>106</v>
      </c>
      <c r="B77" s="40">
        <v>606</v>
      </c>
      <c r="C77" s="41" t="s">
        <v>37</v>
      </c>
      <c r="D77" s="41" t="s">
        <v>161</v>
      </c>
      <c r="E77" s="148" t="str">
        <f>IF($H77="","",VLOOKUP($H77,種目コード!$A$2:$C$42,3))</f>
        <v/>
      </c>
      <c r="F77" s="149" t="e">
        <f>#REF!</f>
        <v>#REF!</v>
      </c>
      <c r="G77" s="52"/>
      <c r="H77" s="52"/>
      <c r="I77" s="187" t="str">
        <f>IF($H77="","",VLOOKUP($H77,種目コード!$A$2:$C$42,2))</f>
        <v/>
      </c>
      <c r="J77" s="44">
        <v>22959</v>
      </c>
      <c r="K77" s="52" t="s">
        <v>91</v>
      </c>
      <c r="L77" s="52" t="s">
        <v>190</v>
      </c>
      <c r="M77" s="129" t="s">
        <v>182</v>
      </c>
      <c r="N77" s="149">
        <f t="shared" si="0"/>
        <v>0</v>
      </c>
    </row>
    <row r="78" spans="1:14">
      <c r="A78" s="146">
        <v>107</v>
      </c>
      <c r="B78" s="40">
        <v>607</v>
      </c>
      <c r="C78" s="48" t="s">
        <v>92</v>
      </c>
      <c r="D78" s="41" t="s">
        <v>162</v>
      </c>
      <c r="E78" s="148" t="str">
        <f>IF($H78="","",VLOOKUP($H78,種目コード!$A$2:$C$42,3))</f>
        <v/>
      </c>
      <c r="F78" s="149" t="e">
        <f>#REF!</f>
        <v>#REF!</v>
      </c>
      <c r="G78" s="52"/>
      <c r="H78" s="52"/>
      <c r="I78" s="187" t="str">
        <f>IF($H78="","",VLOOKUP($H78,種目コード!$A$2:$C$42,2))</f>
        <v/>
      </c>
      <c r="J78" s="130">
        <v>1404</v>
      </c>
      <c r="K78" s="52" t="s">
        <v>95</v>
      </c>
      <c r="L78" s="52" t="s">
        <v>191</v>
      </c>
      <c r="M78" s="129" t="s">
        <v>182</v>
      </c>
      <c r="N78" s="149">
        <f t="shared" si="0"/>
        <v>0</v>
      </c>
    </row>
    <row r="79" spans="1:14">
      <c r="A79" s="146">
        <v>108</v>
      </c>
      <c r="B79" s="40">
        <v>608</v>
      </c>
      <c r="C79" s="48" t="s">
        <v>35</v>
      </c>
      <c r="D79" s="41" t="s">
        <v>163</v>
      </c>
      <c r="E79" s="148" t="str">
        <f>IF($H79="","",VLOOKUP($H79,種目コード!$A$2:$C$42,3))</f>
        <v/>
      </c>
      <c r="F79" s="149" t="e">
        <f>#REF!</f>
        <v>#REF!</v>
      </c>
      <c r="G79" s="52"/>
      <c r="H79" s="52"/>
      <c r="I79" s="187" t="str">
        <f>IF($H79="","",VLOOKUP($H79,種目コード!$A$2:$C$42,2))</f>
        <v/>
      </c>
      <c r="J79" s="40">
        <v>1408</v>
      </c>
      <c r="K79" s="64" t="s">
        <v>46</v>
      </c>
      <c r="L79" s="64" t="s">
        <v>192</v>
      </c>
      <c r="M79" s="68" t="s">
        <v>182</v>
      </c>
      <c r="N79" s="149">
        <f t="shared" si="0"/>
        <v>0</v>
      </c>
    </row>
    <row r="80" spans="1:14">
      <c r="A80" s="146">
        <v>109</v>
      </c>
      <c r="B80" s="40">
        <v>609</v>
      </c>
      <c r="C80" s="40" t="s">
        <v>38</v>
      </c>
      <c r="D80" s="41" t="s">
        <v>164</v>
      </c>
      <c r="E80" s="148" t="str">
        <f>IF($H80="","",VLOOKUP($H80,種目コード!$A$2:$C$42,3))</f>
        <v/>
      </c>
      <c r="F80" s="149" t="e">
        <f>#REF!</f>
        <v>#REF!</v>
      </c>
      <c r="G80" s="52"/>
      <c r="H80" s="52"/>
      <c r="I80" s="187" t="str">
        <f>IF($H80="","",VLOOKUP($H80,種目コード!$A$2:$C$42,2))</f>
        <v/>
      </c>
      <c r="J80" s="44">
        <v>2939</v>
      </c>
      <c r="K80" s="52" t="s">
        <v>95</v>
      </c>
      <c r="L80" s="52" t="s">
        <v>185</v>
      </c>
      <c r="M80" s="129" t="s">
        <v>182</v>
      </c>
      <c r="N80" s="149">
        <f t="shared" si="0"/>
        <v>0</v>
      </c>
    </row>
    <row r="81" spans="1:14">
      <c r="A81" s="146">
        <v>110</v>
      </c>
      <c r="B81" s="40">
        <v>610</v>
      </c>
      <c r="C81" s="40" t="s">
        <v>87</v>
      </c>
      <c r="D81" s="41" t="s">
        <v>156</v>
      </c>
      <c r="E81" s="148" t="str">
        <f>IF($H81="","",VLOOKUP($H81,種目コード!$A$2:$C$42,3))</f>
        <v/>
      </c>
      <c r="F81" s="149" t="e">
        <f>#REF!</f>
        <v>#REF!</v>
      </c>
      <c r="G81" s="52"/>
      <c r="H81" s="52"/>
      <c r="I81" s="187" t="str">
        <f>IF($H81="","",VLOOKUP($H81,種目コード!$A$2:$C$42,2))</f>
        <v/>
      </c>
      <c r="J81" s="44"/>
      <c r="K81" s="52"/>
      <c r="L81" s="52" t="s">
        <v>193</v>
      </c>
      <c r="M81" s="69" t="s">
        <v>182</v>
      </c>
      <c r="N81" s="149">
        <f t="shared" si="0"/>
        <v>0</v>
      </c>
    </row>
    <row r="82" spans="1:14">
      <c r="A82" s="146">
        <v>111</v>
      </c>
      <c r="B82" s="40">
        <v>611</v>
      </c>
      <c r="C82" s="40" t="s">
        <v>176</v>
      </c>
      <c r="D82" s="41" t="s">
        <v>179</v>
      </c>
      <c r="E82" s="148" t="str">
        <f>IF($H82="","",VLOOKUP($H82,種目コード!$A$2:$C$42,3))</f>
        <v/>
      </c>
      <c r="F82" s="149" t="e">
        <f>#REF!</f>
        <v>#REF!</v>
      </c>
      <c r="G82" s="52"/>
      <c r="H82" s="52"/>
      <c r="I82" s="187" t="str">
        <f>IF($H82="","",VLOOKUP($H82,種目コード!$A$2:$C$42,2))</f>
        <v/>
      </c>
      <c r="J82" s="44"/>
      <c r="K82" s="52"/>
      <c r="L82" s="52" t="s">
        <v>187</v>
      </c>
      <c r="M82" s="68" t="s">
        <v>182</v>
      </c>
      <c r="N82" s="149">
        <f t="shared" si="0"/>
        <v>0</v>
      </c>
    </row>
    <row r="83" spans="1:14">
      <c r="A83" s="146">
        <v>112</v>
      </c>
      <c r="B83" s="40">
        <v>612</v>
      </c>
      <c r="C83" s="40" t="s">
        <v>177</v>
      </c>
      <c r="D83" s="41" t="s">
        <v>180</v>
      </c>
      <c r="E83" s="148" t="str">
        <f>IF($H83="","",VLOOKUP($H83,種目コード!$A$2:$C$42,3))</f>
        <v/>
      </c>
      <c r="F83" s="149" t="e">
        <f>#REF!</f>
        <v>#REF!</v>
      </c>
      <c r="G83" s="52"/>
      <c r="H83" s="52"/>
      <c r="I83" s="187" t="str">
        <f>IF($H83="","",VLOOKUP($H83,種目コード!$A$2:$C$42,2))</f>
        <v/>
      </c>
      <c r="J83" s="44"/>
      <c r="K83" s="52"/>
      <c r="L83" s="52" t="s">
        <v>188</v>
      </c>
      <c r="M83" s="68" t="s">
        <v>182</v>
      </c>
      <c r="N83" s="149">
        <f t="shared" si="0"/>
        <v>0</v>
      </c>
    </row>
    <row r="84" spans="1:14">
      <c r="A84" s="146">
        <v>113</v>
      </c>
      <c r="B84" s="40">
        <v>613</v>
      </c>
      <c r="C84" s="40" t="s">
        <v>41</v>
      </c>
      <c r="D84" s="41" t="s">
        <v>160</v>
      </c>
      <c r="E84" s="148" t="str">
        <f>IF($H84="","",VLOOKUP($H84,種目コード!$A$2:$C$42,3))</f>
        <v/>
      </c>
      <c r="F84" s="149" t="e">
        <f>#REF!</f>
        <v>#REF!</v>
      </c>
      <c r="G84" s="52"/>
      <c r="H84" s="52"/>
      <c r="I84" s="187" t="str">
        <f>IF($H84="","",VLOOKUP($H84,種目コード!$A$2:$C$42,2))</f>
        <v/>
      </c>
      <c r="J84" s="44"/>
      <c r="K84" s="52"/>
      <c r="L84" s="52" t="s">
        <v>189</v>
      </c>
      <c r="M84" s="52" t="s">
        <v>182</v>
      </c>
      <c r="N84" s="149">
        <f t="shared" si="0"/>
        <v>0</v>
      </c>
    </row>
    <row r="85" spans="1:14">
      <c r="A85" s="146">
        <v>114</v>
      </c>
      <c r="B85" s="40">
        <v>614</v>
      </c>
      <c r="C85" s="40" t="s">
        <v>178</v>
      </c>
      <c r="D85" s="41" t="s">
        <v>181</v>
      </c>
      <c r="E85" s="148" t="str">
        <f>IF($H85="","",VLOOKUP($H85,種目コード!$A$2:$C$42,3))</f>
        <v/>
      </c>
      <c r="F85" s="149" t="e">
        <f>#REF!</f>
        <v>#REF!</v>
      </c>
      <c r="G85" s="52"/>
      <c r="H85" s="52"/>
      <c r="I85" s="187" t="str">
        <f>IF($H85="","",VLOOKUP($H85,種目コード!$A$2:$C$42,2))</f>
        <v/>
      </c>
      <c r="J85" s="44"/>
      <c r="K85" s="52"/>
      <c r="L85" s="52" t="s">
        <v>190</v>
      </c>
      <c r="M85" s="52" t="s">
        <v>182</v>
      </c>
      <c r="N85" s="149">
        <f t="shared" si="0"/>
        <v>0</v>
      </c>
    </row>
    <row r="86" spans="1:14">
      <c r="A86" s="146">
        <v>115</v>
      </c>
      <c r="B86" s="40"/>
      <c r="C86" s="40"/>
      <c r="D86" s="41"/>
      <c r="E86" s="148" t="str">
        <f>IF($H86="","",VLOOKUP($H86,種目コード!$A$2:$C$42,3))</f>
        <v/>
      </c>
      <c r="F86" s="149" t="e">
        <f>#REF!</f>
        <v>#REF!</v>
      </c>
      <c r="G86" s="52"/>
      <c r="H86" s="52"/>
      <c r="I86" s="187" t="str">
        <f>IF($H86="","",VLOOKUP($H86,種目コード!$A$2:$C$42,2))</f>
        <v/>
      </c>
      <c r="J86" s="57"/>
      <c r="K86" s="52"/>
      <c r="L86" s="52"/>
      <c r="M86" s="52"/>
      <c r="N86" s="149">
        <f t="shared" si="0"/>
        <v>0</v>
      </c>
    </row>
    <row r="87" spans="1:14">
      <c r="A87" s="146">
        <v>116</v>
      </c>
      <c r="B87" s="40"/>
      <c r="C87" s="40"/>
      <c r="D87" s="41"/>
      <c r="E87" s="148" t="str">
        <f>IF($H87="","",VLOOKUP($H87,種目コード!$A$2:$C$42,3))</f>
        <v/>
      </c>
      <c r="F87" s="149" t="e">
        <f>#REF!</f>
        <v>#REF!</v>
      </c>
      <c r="G87" s="52"/>
      <c r="H87" s="52"/>
      <c r="I87" s="187" t="str">
        <f>IF($H87="","",VLOOKUP($H87,種目コード!$A$2:$C$42,2))</f>
        <v/>
      </c>
      <c r="J87" s="41"/>
      <c r="K87" s="52"/>
      <c r="L87" s="52"/>
      <c r="M87" s="52"/>
      <c r="N87" s="149">
        <f t="shared" si="0"/>
        <v>0</v>
      </c>
    </row>
    <row r="88" spans="1:14">
      <c r="A88" s="146">
        <v>117</v>
      </c>
      <c r="B88" s="40"/>
      <c r="C88" s="44"/>
      <c r="D88" s="41"/>
      <c r="E88" s="148" t="str">
        <f>IF($H88="","",VLOOKUP($H88,種目コード!$A$2:$C$42,3))</f>
        <v/>
      </c>
      <c r="F88" s="149" t="e">
        <f>#REF!</f>
        <v>#REF!</v>
      </c>
      <c r="G88" s="52"/>
      <c r="H88" s="52"/>
      <c r="I88" s="187" t="str">
        <f>IF($H88="","",VLOOKUP($H88,種目コード!$A$2:$C$42,2))</f>
        <v/>
      </c>
      <c r="J88" s="40"/>
      <c r="K88" s="52"/>
      <c r="L88" s="52"/>
      <c r="M88" s="52"/>
      <c r="N88" s="149">
        <f t="shared" si="0"/>
        <v>0</v>
      </c>
    </row>
    <row r="89" spans="1:14">
      <c r="A89" s="146">
        <v>118</v>
      </c>
      <c r="B89" s="40"/>
      <c r="C89" s="41"/>
      <c r="D89" s="41"/>
      <c r="E89" s="148" t="str">
        <f>IF($H89="","",VLOOKUP($H89,種目コード!$A$2:$C$42,3))</f>
        <v/>
      </c>
      <c r="F89" s="149" t="e">
        <f>#REF!</f>
        <v>#REF!</v>
      </c>
      <c r="G89" s="52"/>
      <c r="H89" s="52"/>
      <c r="I89" s="187" t="str">
        <f>IF($H89="","",VLOOKUP($H89,種目コード!$A$2:$C$42,2))</f>
        <v/>
      </c>
      <c r="J89" s="40"/>
      <c r="K89" s="52"/>
      <c r="L89" s="52"/>
      <c r="M89" s="52"/>
      <c r="N89" s="149">
        <f t="shared" si="0"/>
        <v>0</v>
      </c>
    </row>
    <row r="90" spans="1:14">
      <c r="A90" s="146">
        <v>119</v>
      </c>
      <c r="B90" s="40"/>
      <c r="C90" s="43"/>
      <c r="D90" s="47"/>
      <c r="E90" s="148" t="str">
        <f>IF($H90="","",VLOOKUP($H90,種目コード!$A$2:$C$42,3))</f>
        <v/>
      </c>
      <c r="F90" s="149" t="e">
        <f>#REF!</f>
        <v>#REF!</v>
      </c>
      <c r="G90" s="52"/>
      <c r="H90" s="52"/>
      <c r="I90" s="187" t="str">
        <f>IF($H90="","",VLOOKUP($H90,種目コード!$A$2:$C$42,2))</f>
        <v/>
      </c>
      <c r="J90" s="40"/>
      <c r="K90" s="52"/>
      <c r="L90" s="52"/>
      <c r="M90" s="52"/>
      <c r="N90" s="149">
        <f t="shared" si="0"/>
        <v>0</v>
      </c>
    </row>
    <row r="91" spans="1:14">
      <c r="A91" s="146">
        <v>120</v>
      </c>
      <c r="B91" s="40"/>
      <c r="C91" s="43"/>
      <c r="D91" s="47"/>
      <c r="E91" s="148" t="str">
        <f>IF($H91="","",VLOOKUP($H91,種目コード!$A$2:$C$42,3))</f>
        <v/>
      </c>
      <c r="F91" s="149" t="e">
        <f>#REF!</f>
        <v>#REF!</v>
      </c>
      <c r="G91" s="52"/>
      <c r="H91" s="52"/>
      <c r="I91" s="187" t="str">
        <f>IF($H91="","",VLOOKUP($H91,種目コード!$A$2:$C$42,2))</f>
        <v/>
      </c>
      <c r="J91" s="44"/>
      <c r="K91" s="52"/>
      <c r="L91" s="52"/>
      <c r="M91" s="52"/>
      <c r="N91" s="149">
        <f t="shared" si="0"/>
        <v>0</v>
      </c>
    </row>
    <row r="92" spans="1:14">
      <c r="A92" s="146">
        <v>121</v>
      </c>
      <c r="B92" s="40"/>
      <c r="C92" s="43"/>
      <c r="D92" s="47"/>
      <c r="E92" s="148" t="str">
        <f>IF($H92="","",VLOOKUP($H92,種目コード!$A$2:$C$42,3))</f>
        <v/>
      </c>
      <c r="F92" s="149" t="e">
        <f>#REF!</f>
        <v>#REF!</v>
      </c>
      <c r="G92" s="52"/>
      <c r="H92" s="52"/>
      <c r="I92" s="187" t="str">
        <f>IF($H92="","",VLOOKUP($H92,種目コード!$A$2:$C$42,2))</f>
        <v/>
      </c>
      <c r="J92" s="44"/>
      <c r="K92" s="52"/>
      <c r="L92" s="52"/>
      <c r="M92" s="52"/>
      <c r="N92" s="149">
        <f t="shared" si="0"/>
        <v>0</v>
      </c>
    </row>
    <row r="93" spans="1:14">
      <c r="A93" s="146">
        <v>122</v>
      </c>
      <c r="B93" s="40"/>
      <c r="C93" s="43"/>
      <c r="D93" s="47"/>
      <c r="E93" s="148" t="str">
        <f>IF($H93="","",VLOOKUP($H93,種目コード!$A$2:$C$42,3))</f>
        <v/>
      </c>
      <c r="F93" s="149" t="e">
        <f>#REF!</f>
        <v>#REF!</v>
      </c>
      <c r="G93" s="52"/>
      <c r="H93" s="52"/>
      <c r="I93" s="187" t="str">
        <f>IF($H93="","",VLOOKUP($H93,種目コード!$A$2:$C$42,2))</f>
        <v/>
      </c>
      <c r="J93" s="44"/>
      <c r="K93" s="52"/>
      <c r="L93" s="52"/>
      <c r="M93" s="52"/>
      <c r="N93" s="149">
        <f t="shared" si="0"/>
        <v>0</v>
      </c>
    </row>
    <row r="94" spans="1:14">
      <c r="A94" s="146">
        <v>123</v>
      </c>
      <c r="B94" s="40"/>
      <c r="C94" s="43"/>
      <c r="D94" s="47"/>
      <c r="E94" s="148" t="str">
        <f>IF($H94="","",VLOOKUP($H94,種目コード!$A$2:$C$42,3))</f>
        <v/>
      </c>
      <c r="F94" s="149" t="e">
        <f>#REF!</f>
        <v>#REF!</v>
      </c>
      <c r="G94" s="52"/>
      <c r="H94" s="52"/>
      <c r="I94" s="187" t="str">
        <f>IF($H94="","",VLOOKUP($H94,種目コード!$A$2:$C$42,2))</f>
        <v/>
      </c>
      <c r="J94" s="44"/>
      <c r="K94" s="52"/>
      <c r="L94" s="52"/>
      <c r="M94" s="52"/>
      <c r="N94" s="149">
        <f t="shared" si="0"/>
        <v>0</v>
      </c>
    </row>
    <row r="95" spans="1:14">
      <c r="A95" s="146">
        <v>124</v>
      </c>
      <c r="B95" s="40"/>
      <c r="C95" s="43"/>
      <c r="D95" s="47"/>
      <c r="E95" s="148" t="str">
        <f>IF($H95="","",VLOOKUP($H95,種目コード!$A$2:$C$42,3))</f>
        <v/>
      </c>
      <c r="F95" s="149" t="e">
        <f>#REF!</f>
        <v>#REF!</v>
      </c>
      <c r="G95" s="52"/>
      <c r="H95" s="52"/>
      <c r="I95" s="187" t="str">
        <f>IF($H95="","",VLOOKUP($H95,種目コード!$A$2:$C$42,2))</f>
        <v/>
      </c>
      <c r="J95" s="44"/>
      <c r="K95" s="52"/>
      <c r="L95" s="52"/>
      <c r="M95" s="52"/>
      <c r="N95" s="149">
        <f t="shared" si="0"/>
        <v>0</v>
      </c>
    </row>
    <row r="96" spans="1:14">
      <c r="A96" s="146">
        <v>125</v>
      </c>
      <c r="B96" s="40"/>
      <c r="C96" s="43"/>
      <c r="D96" s="47"/>
      <c r="E96" s="148" t="str">
        <f>IF($H96="","",VLOOKUP($H96,種目コード!$A$2:$C$42,3))</f>
        <v/>
      </c>
      <c r="F96" s="149" t="e">
        <f>#REF!</f>
        <v>#REF!</v>
      </c>
      <c r="G96" s="52"/>
      <c r="H96" s="52"/>
      <c r="I96" s="187" t="str">
        <f>IF($H96="","",VLOOKUP($H96,種目コード!$A$2:$C$42,2))</f>
        <v/>
      </c>
      <c r="J96" s="44"/>
      <c r="K96" s="52"/>
      <c r="L96" s="52"/>
      <c r="M96" s="52"/>
      <c r="N96" s="149">
        <f t="shared" si="0"/>
        <v>0</v>
      </c>
    </row>
    <row r="97" spans="1:14">
      <c r="A97" s="146">
        <v>126</v>
      </c>
      <c r="B97" s="40"/>
      <c r="C97" s="43"/>
      <c r="D97" s="47"/>
      <c r="E97" s="148" t="str">
        <f>IF($H97="","",VLOOKUP($H97,種目コード!$A$2:$C$42,3))</f>
        <v/>
      </c>
      <c r="F97" s="149" t="e">
        <f>#REF!</f>
        <v>#REF!</v>
      </c>
      <c r="G97" s="52"/>
      <c r="H97" s="52"/>
      <c r="I97" s="187" t="str">
        <f>IF($H97="","",VLOOKUP($H97,種目コード!$A$2:$C$42,2))</f>
        <v/>
      </c>
      <c r="J97" s="44"/>
      <c r="K97" s="52"/>
      <c r="L97" s="52"/>
      <c r="M97" s="52"/>
      <c r="N97" s="149">
        <f t="shared" si="0"/>
        <v>0</v>
      </c>
    </row>
    <row r="98" spans="1:14">
      <c r="A98" s="146">
        <v>127</v>
      </c>
      <c r="B98" s="40"/>
      <c r="C98" s="43"/>
      <c r="D98" s="47"/>
      <c r="E98" s="148" t="str">
        <f>IF($H98="","",VLOOKUP($H98,種目コード!$A$2:$C$42,3))</f>
        <v/>
      </c>
      <c r="F98" s="149" t="e">
        <f>#REF!</f>
        <v>#REF!</v>
      </c>
      <c r="G98" s="52"/>
      <c r="H98" s="52"/>
      <c r="I98" s="187" t="str">
        <f>IF($H98="","",VLOOKUP($H98,種目コード!$A$2:$C$42,2))</f>
        <v/>
      </c>
      <c r="J98" s="44"/>
      <c r="K98" s="52"/>
      <c r="L98" s="52"/>
      <c r="M98" s="52"/>
      <c r="N98" s="149">
        <f t="shared" si="0"/>
        <v>0</v>
      </c>
    </row>
    <row r="99" spans="1:14">
      <c r="A99" s="146">
        <v>128</v>
      </c>
      <c r="B99" s="40"/>
      <c r="C99" s="43"/>
      <c r="D99" s="47"/>
      <c r="E99" s="148" t="str">
        <f>IF($H99="","",VLOOKUP($H99,種目コード!$A$2:$C$42,3))</f>
        <v/>
      </c>
      <c r="F99" s="149" t="e">
        <f>#REF!</f>
        <v>#REF!</v>
      </c>
      <c r="G99" s="52"/>
      <c r="H99" s="52"/>
      <c r="I99" s="187" t="str">
        <f>IF($H99="","",VLOOKUP($H99,種目コード!$A$2:$C$42,2))</f>
        <v/>
      </c>
      <c r="J99" s="44"/>
      <c r="K99" s="52"/>
      <c r="L99" s="52"/>
      <c r="M99" s="52"/>
      <c r="N99" s="149">
        <f t="shared" si="0"/>
        <v>0</v>
      </c>
    </row>
    <row r="100" spans="1:14">
      <c r="A100" s="146">
        <v>129</v>
      </c>
      <c r="B100" s="40"/>
      <c r="C100" s="43"/>
      <c r="D100" s="47"/>
      <c r="E100" s="148" t="str">
        <f>IF($H100="","",VLOOKUP($H100,種目コード!$A$2:$C$42,3))</f>
        <v/>
      </c>
      <c r="F100" s="149" t="e">
        <f>#REF!</f>
        <v>#REF!</v>
      </c>
      <c r="G100" s="52"/>
      <c r="H100" s="52"/>
      <c r="I100" s="187" t="str">
        <f>IF($H100="","",VLOOKUP($H100,種目コード!$A$2:$C$42,2))</f>
        <v/>
      </c>
      <c r="J100" s="44"/>
      <c r="K100" s="52"/>
      <c r="L100" s="52"/>
      <c r="M100" s="52"/>
      <c r="N100" s="149">
        <f t="shared" si="0"/>
        <v>0</v>
      </c>
    </row>
    <row r="101" spans="1:14">
      <c r="A101" s="146">
        <v>130</v>
      </c>
      <c r="B101" s="40"/>
      <c r="C101" s="43"/>
      <c r="D101" s="47"/>
      <c r="E101" s="148" t="str">
        <f>IF($H101="","",VLOOKUP($H101,種目コード!$A$2:$C$42,3))</f>
        <v/>
      </c>
      <c r="F101" s="149" t="e">
        <f>#REF!</f>
        <v>#REF!</v>
      </c>
      <c r="G101" s="52"/>
      <c r="H101" s="52"/>
      <c r="I101" s="187" t="str">
        <f>IF($H101="","",VLOOKUP($H101,種目コード!$A$2:$C$42,2))</f>
        <v/>
      </c>
      <c r="J101" s="44"/>
      <c r="K101" s="52"/>
      <c r="L101" s="52"/>
      <c r="M101" s="52"/>
      <c r="N101" s="149">
        <f t="shared" si="0"/>
        <v>0</v>
      </c>
    </row>
    <row r="102" spans="1:14">
      <c r="A102" s="146">
        <v>131</v>
      </c>
      <c r="B102" s="40"/>
      <c r="C102" s="43"/>
      <c r="D102" s="47"/>
      <c r="E102" s="148" t="str">
        <f>IF($H102="","",VLOOKUP($H102,種目コード!$A$2:$C$42,3))</f>
        <v/>
      </c>
      <c r="F102" s="149" t="e">
        <f>#REF!</f>
        <v>#REF!</v>
      </c>
      <c r="G102" s="52"/>
      <c r="H102" s="52"/>
      <c r="I102" s="187" t="str">
        <f>IF($H102="","",VLOOKUP($H102,種目コード!$A$2:$C$42,2))</f>
        <v/>
      </c>
      <c r="J102" s="44"/>
      <c r="K102" s="52"/>
      <c r="L102" s="52"/>
      <c r="M102" s="52"/>
      <c r="N102" s="149">
        <f t="shared" ref="N102:N131" si="1">G102</f>
        <v>0</v>
      </c>
    </row>
    <row r="103" spans="1:14">
      <c r="A103" s="146">
        <v>132</v>
      </c>
      <c r="B103" s="40"/>
      <c r="C103" s="43"/>
      <c r="D103" s="47"/>
      <c r="E103" s="148" t="str">
        <f>IF($H103="","",VLOOKUP($H103,種目コード!$A$2:$C$42,3))</f>
        <v/>
      </c>
      <c r="F103" s="149" t="e">
        <f>#REF!</f>
        <v>#REF!</v>
      </c>
      <c r="G103" s="52"/>
      <c r="H103" s="52"/>
      <c r="I103" s="187" t="str">
        <f>IF($H103="","",VLOOKUP($H103,種目コード!$A$2:$C$42,2))</f>
        <v/>
      </c>
      <c r="J103" s="44"/>
      <c r="K103" s="52"/>
      <c r="L103" s="52"/>
      <c r="M103" s="52"/>
      <c r="N103" s="149">
        <f t="shared" si="1"/>
        <v>0</v>
      </c>
    </row>
    <row r="104" spans="1:14">
      <c r="A104" s="146">
        <v>133</v>
      </c>
      <c r="B104" s="40"/>
      <c r="C104" s="43"/>
      <c r="D104" s="47"/>
      <c r="E104" s="148" t="str">
        <f>IF($H104="","",VLOOKUP($H104,種目コード!$A$2:$C$42,3))</f>
        <v/>
      </c>
      <c r="F104" s="149" t="e">
        <f>#REF!</f>
        <v>#REF!</v>
      </c>
      <c r="G104" s="52"/>
      <c r="H104" s="52"/>
      <c r="I104" s="187" t="str">
        <f>IF($H104="","",VLOOKUP($H104,種目コード!$A$2:$C$42,2))</f>
        <v/>
      </c>
      <c r="J104" s="44"/>
      <c r="K104" s="52"/>
      <c r="L104" s="52"/>
      <c r="M104" s="52"/>
      <c r="N104" s="149">
        <f t="shared" si="1"/>
        <v>0</v>
      </c>
    </row>
    <row r="105" spans="1:14">
      <c r="A105" s="146">
        <v>134</v>
      </c>
      <c r="B105" s="40"/>
      <c r="C105" s="43"/>
      <c r="D105" s="47"/>
      <c r="E105" s="148" t="str">
        <f>IF($H105="","",VLOOKUP($H105,種目コード!$A$2:$C$42,3))</f>
        <v/>
      </c>
      <c r="F105" s="149" t="e">
        <f>#REF!</f>
        <v>#REF!</v>
      </c>
      <c r="G105" s="52"/>
      <c r="H105" s="52"/>
      <c r="I105" s="187" t="str">
        <f>IF($H105="","",VLOOKUP($H105,種目コード!$A$2:$C$42,2))</f>
        <v/>
      </c>
      <c r="J105" s="44"/>
      <c r="K105" s="52"/>
      <c r="L105" s="52"/>
      <c r="M105" s="52"/>
      <c r="N105" s="149">
        <f t="shared" si="1"/>
        <v>0</v>
      </c>
    </row>
    <row r="106" spans="1:14">
      <c r="A106" s="146">
        <v>135</v>
      </c>
      <c r="B106" s="40"/>
      <c r="C106" s="43"/>
      <c r="D106" s="47"/>
      <c r="E106" s="148" t="str">
        <f>IF($H106="","",VLOOKUP($H106,種目コード!$A$2:$C$42,3))</f>
        <v/>
      </c>
      <c r="F106" s="149" t="e">
        <f>#REF!</f>
        <v>#REF!</v>
      </c>
      <c r="G106" s="52"/>
      <c r="H106" s="52"/>
      <c r="I106" s="187" t="str">
        <f>IF($H106="","",VLOOKUP($H106,種目コード!$A$2:$C$42,2))</f>
        <v/>
      </c>
      <c r="J106" s="44"/>
      <c r="K106" s="52"/>
      <c r="L106" s="52"/>
      <c r="M106" s="52"/>
      <c r="N106" s="149">
        <f t="shared" si="1"/>
        <v>0</v>
      </c>
    </row>
    <row r="107" spans="1:14">
      <c r="A107" s="146">
        <v>136</v>
      </c>
      <c r="B107" s="40"/>
      <c r="C107" s="43"/>
      <c r="D107" s="47"/>
      <c r="E107" s="148" t="str">
        <f>IF($H107="","",VLOOKUP($H107,種目コード!$A$2:$C$42,3))</f>
        <v/>
      </c>
      <c r="F107" s="149" t="e">
        <f>#REF!</f>
        <v>#REF!</v>
      </c>
      <c r="G107" s="52"/>
      <c r="H107" s="52"/>
      <c r="I107" s="187" t="str">
        <f>IF($H107="","",VLOOKUP($H107,種目コード!$A$2:$C$42,2))</f>
        <v/>
      </c>
      <c r="J107" s="44"/>
      <c r="K107" s="52"/>
      <c r="L107" s="52"/>
      <c r="M107" s="52"/>
      <c r="N107" s="149">
        <f t="shared" si="1"/>
        <v>0</v>
      </c>
    </row>
    <row r="108" spans="1:14">
      <c r="A108" s="146">
        <v>137</v>
      </c>
      <c r="B108" s="40"/>
      <c r="C108" s="43"/>
      <c r="D108" s="47"/>
      <c r="E108" s="148" t="str">
        <f>IF($H108="","",VLOOKUP($H108,種目コード!$A$2:$C$42,3))</f>
        <v/>
      </c>
      <c r="F108" s="149" t="e">
        <f>#REF!</f>
        <v>#REF!</v>
      </c>
      <c r="G108" s="52"/>
      <c r="H108" s="52"/>
      <c r="I108" s="187" t="str">
        <f>IF($H108="","",VLOOKUP($H108,種目コード!$A$2:$C$42,2))</f>
        <v/>
      </c>
      <c r="J108" s="44"/>
      <c r="K108" s="52"/>
      <c r="L108" s="52"/>
      <c r="M108" s="52"/>
      <c r="N108" s="149">
        <f t="shared" si="1"/>
        <v>0</v>
      </c>
    </row>
    <row r="109" spans="1:14">
      <c r="A109" s="146">
        <v>138</v>
      </c>
      <c r="B109" s="40"/>
      <c r="C109" s="43"/>
      <c r="D109" s="47"/>
      <c r="E109" s="148" t="str">
        <f>IF($H109="","",VLOOKUP($H109,種目コード!$A$2:$C$42,3))</f>
        <v/>
      </c>
      <c r="F109" s="149" t="e">
        <f>#REF!</f>
        <v>#REF!</v>
      </c>
      <c r="G109" s="52"/>
      <c r="H109" s="52"/>
      <c r="I109" s="187" t="str">
        <f>IF($H109="","",VLOOKUP($H109,種目コード!$A$2:$C$42,2))</f>
        <v/>
      </c>
      <c r="J109" s="44"/>
      <c r="K109" s="52"/>
      <c r="L109" s="52"/>
      <c r="M109" s="52"/>
      <c r="N109" s="149">
        <f t="shared" si="1"/>
        <v>0</v>
      </c>
    </row>
    <row r="110" spans="1:14">
      <c r="A110" s="146">
        <v>139</v>
      </c>
      <c r="B110" s="40"/>
      <c r="C110" s="43"/>
      <c r="D110" s="47"/>
      <c r="E110" s="148" t="str">
        <f>IF($H110="","",VLOOKUP($H110,種目コード!$A$2:$C$42,3))</f>
        <v/>
      </c>
      <c r="F110" s="149" t="e">
        <f>#REF!</f>
        <v>#REF!</v>
      </c>
      <c r="G110" s="52"/>
      <c r="H110" s="52"/>
      <c r="I110" s="187" t="str">
        <f>IF($H110="","",VLOOKUP($H110,種目コード!$A$2:$C$42,2))</f>
        <v/>
      </c>
      <c r="J110" s="44"/>
      <c r="K110" s="52"/>
      <c r="L110" s="52"/>
      <c r="M110" s="52"/>
      <c r="N110" s="149">
        <f t="shared" si="1"/>
        <v>0</v>
      </c>
    </row>
    <row r="111" spans="1:14">
      <c r="A111" s="146">
        <v>140</v>
      </c>
      <c r="B111" s="40"/>
      <c r="C111" s="43"/>
      <c r="D111" s="47"/>
      <c r="E111" s="148" t="str">
        <f>IF($H111="","",VLOOKUP($H111,種目コード!$A$2:$C$42,3))</f>
        <v/>
      </c>
      <c r="F111" s="149" t="e">
        <f>#REF!</f>
        <v>#REF!</v>
      </c>
      <c r="G111" s="52"/>
      <c r="H111" s="52"/>
      <c r="I111" s="187" t="str">
        <f>IF($H111="","",VLOOKUP($H111,種目コード!$A$2:$C$42,2))</f>
        <v/>
      </c>
      <c r="J111" s="44"/>
      <c r="K111" s="52"/>
      <c r="L111" s="52"/>
      <c r="M111" s="52"/>
      <c r="N111" s="149">
        <f t="shared" si="1"/>
        <v>0</v>
      </c>
    </row>
    <row r="112" spans="1:14">
      <c r="A112" s="146">
        <v>141</v>
      </c>
      <c r="B112" s="40"/>
      <c r="C112" s="43"/>
      <c r="D112" s="47"/>
      <c r="E112" s="148" t="str">
        <f>IF($H112="","",VLOOKUP($H112,種目コード!$A$2:$C$42,3))</f>
        <v/>
      </c>
      <c r="F112" s="149" t="e">
        <f>#REF!</f>
        <v>#REF!</v>
      </c>
      <c r="G112" s="52"/>
      <c r="H112" s="52"/>
      <c r="I112" s="187" t="str">
        <f>IF($H112="","",VLOOKUP($H112,種目コード!$A$2:$C$42,2))</f>
        <v/>
      </c>
      <c r="J112" s="44"/>
      <c r="K112" s="52"/>
      <c r="L112" s="52"/>
      <c r="M112" s="52"/>
      <c r="N112" s="149">
        <f t="shared" si="1"/>
        <v>0</v>
      </c>
    </row>
    <row r="113" spans="1:14">
      <c r="A113" s="146">
        <v>142</v>
      </c>
      <c r="B113" s="40"/>
      <c r="C113" s="43"/>
      <c r="D113" s="47"/>
      <c r="E113" s="148" t="str">
        <f>IF($H113="","",VLOOKUP($H113,種目コード!$A$2:$C$42,3))</f>
        <v/>
      </c>
      <c r="F113" s="149" t="e">
        <f>#REF!</f>
        <v>#REF!</v>
      </c>
      <c r="G113" s="52"/>
      <c r="H113" s="52"/>
      <c r="I113" s="187" t="str">
        <f>IF($H113="","",VLOOKUP($H113,種目コード!$A$2:$C$42,2))</f>
        <v/>
      </c>
      <c r="J113" s="44"/>
      <c r="K113" s="52"/>
      <c r="L113" s="52"/>
      <c r="M113" s="52"/>
      <c r="N113" s="149">
        <f t="shared" si="1"/>
        <v>0</v>
      </c>
    </row>
    <row r="114" spans="1:14">
      <c r="A114" s="146">
        <v>143</v>
      </c>
      <c r="B114" s="40"/>
      <c r="C114" s="43"/>
      <c r="D114" s="47"/>
      <c r="E114" s="148" t="str">
        <f>IF($H114="","",VLOOKUP($H114,種目コード!$A$2:$C$42,3))</f>
        <v/>
      </c>
      <c r="F114" s="149" t="e">
        <f>#REF!</f>
        <v>#REF!</v>
      </c>
      <c r="G114" s="52"/>
      <c r="H114" s="52"/>
      <c r="I114" s="187" t="str">
        <f>IF($H114="","",VLOOKUP($H114,種目コード!$A$2:$C$42,2))</f>
        <v/>
      </c>
      <c r="J114" s="44"/>
      <c r="K114" s="52"/>
      <c r="L114" s="52"/>
      <c r="M114" s="52"/>
      <c r="N114" s="149">
        <f t="shared" si="1"/>
        <v>0</v>
      </c>
    </row>
    <row r="115" spans="1:14">
      <c r="A115" s="146">
        <v>144</v>
      </c>
      <c r="B115" s="40"/>
      <c r="C115" s="43"/>
      <c r="D115" s="47"/>
      <c r="E115" s="148" t="str">
        <f>IF($H115="","",VLOOKUP($H115,種目コード!$A$2:$C$42,3))</f>
        <v/>
      </c>
      <c r="F115" s="149" t="e">
        <f>#REF!</f>
        <v>#REF!</v>
      </c>
      <c r="G115" s="52"/>
      <c r="H115" s="52"/>
      <c r="I115" s="187" t="str">
        <f>IF($H115="","",VLOOKUP($H115,種目コード!$A$2:$C$42,2))</f>
        <v/>
      </c>
      <c r="J115" s="44"/>
      <c r="K115" s="52"/>
      <c r="L115" s="52"/>
      <c r="M115" s="52"/>
      <c r="N115" s="149">
        <f t="shared" si="1"/>
        <v>0</v>
      </c>
    </row>
    <row r="116" spans="1:14">
      <c r="A116" s="146">
        <v>145</v>
      </c>
      <c r="B116" s="40"/>
      <c r="C116" s="43"/>
      <c r="D116" s="47"/>
      <c r="E116" s="148" t="str">
        <f>IF($H116="","",VLOOKUP($H116,種目コード!$A$2:$C$42,3))</f>
        <v/>
      </c>
      <c r="F116" s="149" t="e">
        <f>#REF!</f>
        <v>#REF!</v>
      </c>
      <c r="G116" s="52"/>
      <c r="H116" s="52"/>
      <c r="I116" s="187" t="str">
        <f>IF($H116="","",VLOOKUP($H116,種目コード!$A$2:$C$42,2))</f>
        <v/>
      </c>
      <c r="J116" s="44"/>
      <c r="K116" s="52"/>
      <c r="L116" s="52"/>
      <c r="M116" s="52"/>
      <c r="N116" s="149">
        <f t="shared" si="1"/>
        <v>0</v>
      </c>
    </row>
    <row r="117" spans="1:14">
      <c r="A117" s="146">
        <v>146</v>
      </c>
      <c r="B117" s="40"/>
      <c r="C117" s="43"/>
      <c r="D117" s="47"/>
      <c r="E117" s="148" t="str">
        <f>IF($H117="","",VLOOKUP($H117,種目コード!$A$2:$C$42,3))</f>
        <v/>
      </c>
      <c r="F117" s="149" t="e">
        <f>#REF!</f>
        <v>#REF!</v>
      </c>
      <c r="G117" s="52"/>
      <c r="H117" s="52"/>
      <c r="I117" s="187" t="str">
        <f>IF($H117="","",VLOOKUP($H117,種目コード!$A$2:$C$42,2))</f>
        <v/>
      </c>
      <c r="J117" s="44"/>
      <c r="K117" s="52"/>
      <c r="L117" s="52"/>
      <c r="M117" s="52"/>
      <c r="N117" s="149">
        <f t="shared" si="1"/>
        <v>0</v>
      </c>
    </row>
    <row r="118" spans="1:14">
      <c r="A118" s="146">
        <v>147</v>
      </c>
      <c r="B118" s="40"/>
      <c r="C118" s="43"/>
      <c r="D118" s="47"/>
      <c r="E118" s="148" t="str">
        <f>IF($H118="","",VLOOKUP($H118,種目コード!$A$2:$C$42,3))</f>
        <v/>
      </c>
      <c r="F118" s="149" t="e">
        <f>#REF!</f>
        <v>#REF!</v>
      </c>
      <c r="G118" s="52"/>
      <c r="H118" s="52"/>
      <c r="I118" s="187" t="str">
        <f>IF($H118="","",VLOOKUP($H118,種目コード!$A$2:$C$42,2))</f>
        <v/>
      </c>
      <c r="J118" s="44"/>
      <c r="K118" s="52"/>
      <c r="L118" s="52"/>
      <c r="M118" s="52"/>
      <c r="N118" s="149">
        <f t="shared" si="1"/>
        <v>0</v>
      </c>
    </row>
    <row r="119" spans="1:14">
      <c r="A119" s="146">
        <v>148</v>
      </c>
      <c r="B119" s="40"/>
      <c r="C119" s="43"/>
      <c r="D119" s="47"/>
      <c r="E119" s="148" t="str">
        <f>IF($H119="","",VLOOKUP($H119,種目コード!$A$2:$C$42,3))</f>
        <v/>
      </c>
      <c r="F119" s="149" t="e">
        <f>#REF!</f>
        <v>#REF!</v>
      </c>
      <c r="G119" s="52"/>
      <c r="H119" s="52"/>
      <c r="I119" s="187" t="str">
        <f>IF($H119="","",VLOOKUP($H119,種目コード!$A$2:$C$42,2))</f>
        <v/>
      </c>
      <c r="J119" s="44"/>
      <c r="K119" s="52"/>
      <c r="L119" s="52"/>
      <c r="M119" s="52"/>
      <c r="N119" s="149">
        <f t="shared" si="1"/>
        <v>0</v>
      </c>
    </row>
    <row r="120" spans="1:14">
      <c r="A120" s="146">
        <v>149</v>
      </c>
      <c r="B120" s="40"/>
      <c r="C120" s="43"/>
      <c r="D120" s="47"/>
      <c r="E120" s="148" t="str">
        <f>IF($H120="","",VLOOKUP($H120,種目コード!$A$2:$C$42,3))</f>
        <v/>
      </c>
      <c r="F120" s="149" t="e">
        <f>#REF!</f>
        <v>#REF!</v>
      </c>
      <c r="G120" s="52"/>
      <c r="H120" s="52"/>
      <c r="I120" s="187" t="str">
        <f>IF($H120="","",VLOOKUP($H120,種目コード!$A$2:$C$42,2))</f>
        <v/>
      </c>
      <c r="J120" s="44"/>
      <c r="K120" s="52"/>
      <c r="L120" s="52"/>
      <c r="M120" s="52"/>
      <c r="N120" s="149">
        <f t="shared" si="1"/>
        <v>0</v>
      </c>
    </row>
    <row r="121" spans="1:14">
      <c r="A121" s="146">
        <v>150</v>
      </c>
      <c r="B121" s="40"/>
      <c r="C121" s="43"/>
      <c r="D121" s="47"/>
      <c r="E121" s="148" t="str">
        <f>IF($H121="","",VLOOKUP($H121,種目コード!$A$2:$C$42,3))</f>
        <v/>
      </c>
      <c r="F121" s="149" t="e">
        <f>#REF!</f>
        <v>#REF!</v>
      </c>
      <c r="G121" s="52"/>
      <c r="H121" s="52"/>
      <c r="I121" s="187" t="str">
        <f>IF($H121="","",VLOOKUP($H121,種目コード!$A$2:$C$42,2))</f>
        <v/>
      </c>
      <c r="J121" s="44"/>
      <c r="K121" s="52"/>
      <c r="L121" s="52"/>
      <c r="M121" s="52"/>
      <c r="N121" s="149">
        <f t="shared" si="1"/>
        <v>0</v>
      </c>
    </row>
    <row r="122" spans="1:14">
      <c r="A122" s="146">
        <v>151</v>
      </c>
      <c r="B122" s="40"/>
      <c r="C122" s="43"/>
      <c r="D122" s="47"/>
      <c r="E122" s="148" t="str">
        <f>IF($H122="","",VLOOKUP($H122,種目コード!$A$2:$C$42,3))</f>
        <v/>
      </c>
      <c r="F122" s="149" t="e">
        <f>#REF!</f>
        <v>#REF!</v>
      </c>
      <c r="G122" s="52"/>
      <c r="H122" s="52"/>
      <c r="I122" s="187" t="str">
        <f>IF($H122="","",VLOOKUP($H122,種目コード!$A$2:$C$42,2))</f>
        <v/>
      </c>
      <c r="J122" s="44"/>
      <c r="K122" s="52"/>
      <c r="L122" s="52"/>
      <c r="M122" s="52"/>
      <c r="N122" s="149">
        <f t="shared" si="1"/>
        <v>0</v>
      </c>
    </row>
    <row r="123" spans="1:14">
      <c r="A123" s="146">
        <v>152</v>
      </c>
      <c r="B123" s="40"/>
      <c r="C123" s="43"/>
      <c r="D123" s="47"/>
      <c r="E123" s="148" t="str">
        <f>IF($H123="","",VLOOKUP($H123,種目コード!$A$2:$C$42,3))</f>
        <v/>
      </c>
      <c r="F123" s="149" t="e">
        <f>#REF!</f>
        <v>#REF!</v>
      </c>
      <c r="G123" s="52"/>
      <c r="H123" s="52"/>
      <c r="I123" s="187" t="str">
        <f>IF($H123="","",VLOOKUP($H123,種目コード!$A$2:$C$42,2))</f>
        <v/>
      </c>
      <c r="J123" s="44"/>
      <c r="K123" s="52"/>
      <c r="L123" s="52"/>
      <c r="M123" s="52"/>
      <c r="N123" s="149">
        <f t="shared" si="1"/>
        <v>0</v>
      </c>
    </row>
    <row r="124" spans="1:14">
      <c r="A124" s="146">
        <v>153</v>
      </c>
      <c r="B124" s="40"/>
      <c r="C124" s="43"/>
      <c r="D124" s="47"/>
      <c r="E124" s="148" t="str">
        <f>IF($H124="","",VLOOKUP($H124,種目コード!$A$2:$C$42,3))</f>
        <v/>
      </c>
      <c r="F124" s="149" t="e">
        <f>#REF!</f>
        <v>#REF!</v>
      </c>
      <c r="G124" s="52"/>
      <c r="H124" s="52"/>
      <c r="I124" s="187" t="str">
        <f>IF($H124="","",VLOOKUP($H124,種目コード!$A$2:$C$42,2))</f>
        <v/>
      </c>
      <c r="J124" s="44"/>
      <c r="K124" s="52"/>
      <c r="L124" s="52"/>
      <c r="M124" s="52"/>
      <c r="N124" s="149">
        <f t="shared" si="1"/>
        <v>0</v>
      </c>
    </row>
    <row r="125" spans="1:14">
      <c r="A125" s="146">
        <v>154</v>
      </c>
      <c r="B125" s="40"/>
      <c r="C125" s="43"/>
      <c r="D125" s="47"/>
      <c r="E125" s="148" t="str">
        <f>IF($H125="","",VLOOKUP($H125,種目コード!$A$2:$C$42,3))</f>
        <v/>
      </c>
      <c r="F125" s="149" t="e">
        <f>#REF!</f>
        <v>#REF!</v>
      </c>
      <c r="G125" s="52"/>
      <c r="H125" s="52"/>
      <c r="I125" s="187" t="str">
        <f>IF($H125="","",VLOOKUP($H125,種目コード!$A$2:$C$42,2))</f>
        <v/>
      </c>
      <c r="J125" s="44"/>
      <c r="K125" s="52"/>
      <c r="L125" s="52"/>
      <c r="M125" s="52"/>
      <c r="N125" s="149">
        <f t="shared" si="1"/>
        <v>0</v>
      </c>
    </row>
    <row r="126" spans="1:14">
      <c r="A126" s="146">
        <v>155</v>
      </c>
      <c r="B126" s="40"/>
      <c r="C126" s="43"/>
      <c r="D126" s="47"/>
      <c r="E126" s="148" t="str">
        <f>IF($H126="","",VLOOKUP($H126,種目コード!$A$2:$C$42,3))</f>
        <v/>
      </c>
      <c r="F126" s="149" t="e">
        <f>#REF!</f>
        <v>#REF!</v>
      </c>
      <c r="G126" s="52"/>
      <c r="H126" s="52"/>
      <c r="I126" s="187" t="str">
        <f>IF($H126="","",VLOOKUP($H126,種目コード!$A$2:$C$42,2))</f>
        <v/>
      </c>
      <c r="J126" s="44"/>
      <c r="K126" s="52"/>
      <c r="L126" s="52"/>
      <c r="M126" s="52"/>
      <c r="N126" s="149">
        <f t="shared" si="1"/>
        <v>0</v>
      </c>
    </row>
    <row r="127" spans="1:14">
      <c r="A127" s="146">
        <v>156</v>
      </c>
      <c r="B127" s="40"/>
      <c r="C127" s="43"/>
      <c r="D127" s="47"/>
      <c r="E127" s="148" t="str">
        <f>IF($H127="","",VLOOKUP($H127,種目コード!$A$2:$C$42,3))</f>
        <v/>
      </c>
      <c r="F127" s="149" t="e">
        <f>#REF!</f>
        <v>#REF!</v>
      </c>
      <c r="G127" s="52"/>
      <c r="H127" s="52"/>
      <c r="I127" s="187" t="str">
        <f>IF($H127="","",VLOOKUP($H127,種目コード!$A$2:$C$42,2))</f>
        <v/>
      </c>
      <c r="J127" s="44"/>
      <c r="K127" s="52"/>
      <c r="L127" s="52"/>
      <c r="M127" s="52"/>
      <c r="N127" s="149">
        <f t="shared" si="1"/>
        <v>0</v>
      </c>
    </row>
    <row r="128" spans="1:14">
      <c r="A128" s="146">
        <v>157</v>
      </c>
      <c r="B128" s="40"/>
      <c r="C128" s="43"/>
      <c r="D128" s="47"/>
      <c r="E128" s="148" t="str">
        <f>IF($H128="","",VLOOKUP($H128,種目コード!$A$2:$C$42,3))</f>
        <v/>
      </c>
      <c r="F128" s="149" t="e">
        <f>#REF!</f>
        <v>#REF!</v>
      </c>
      <c r="G128" s="52"/>
      <c r="H128" s="52"/>
      <c r="I128" s="187" t="str">
        <f>IF($H128="","",VLOOKUP($H128,種目コード!$A$2:$C$42,2))</f>
        <v/>
      </c>
      <c r="J128" s="44"/>
      <c r="K128" s="52"/>
      <c r="L128" s="52"/>
      <c r="M128" s="52"/>
      <c r="N128" s="149">
        <f t="shared" si="1"/>
        <v>0</v>
      </c>
    </row>
    <row r="129" spans="1:14">
      <c r="A129" s="146">
        <v>158</v>
      </c>
      <c r="B129" s="40"/>
      <c r="C129" s="43"/>
      <c r="D129" s="47"/>
      <c r="E129" s="148" t="str">
        <f>IF($H129="","",VLOOKUP($H129,種目コード!$A$2:$C$42,3))</f>
        <v/>
      </c>
      <c r="F129" s="149" t="e">
        <f>#REF!</f>
        <v>#REF!</v>
      </c>
      <c r="G129" s="52"/>
      <c r="H129" s="52"/>
      <c r="I129" s="187" t="str">
        <f>IF($H129="","",VLOOKUP($H129,種目コード!$A$2:$C$42,2))</f>
        <v/>
      </c>
      <c r="J129" s="44"/>
      <c r="K129" s="52"/>
      <c r="L129" s="52"/>
      <c r="M129" s="52"/>
      <c r="N129" s="149">
        <f t="shared" si="1"/>
        <v>0</v>
      </c>
    </row>
    <row r="130" spans="1:14">
      <c r="A130" s="146">
        <v>159</v>
      </c>
      <c r="B130" s="40"/>
      <c r="C130" s="43"/>
      <c r="D130" s="47"/>
      <c r="E130" s="148" t="str">
        <f>IF($H130="","",VLOOKUP($H130,種目コード!$A$2:$C$42,3))</f>
        <v/>
      </c>
      <c r="F130" s="149" t="e">
        <f>#REF!</f>
        <v>#REF!</v>
      </c>
      <c r="G130" s="52"/>
      <c r="H130" s="52"/>
      <c r="I130" s="187" t="str">
        <f>IF($H130="","",VLOOKUP($H130,種目コード!$A$2:$C$42,2))</f>
        <v/>
      </c>
      <c r="J130" s="44"/>
      <c r="K130" s="52"/>
      <c r="L130" s="52"/>
      <c r="M130" s="52"/>
      <c r="N130" s="149">
        <f t="shared" si="1"/>
        <v>0</v>
      </c>
    </row>
    <row r="131" spans="1:14">
      <c r="A131" s="146">
        <v>160</v>
      </c>
      <c r="B131" s="40"/>
      <c r="C131" s="43"/>
      <c r="D131" s="47"/>
      <c r="E131" s="148" t="str">
        <f>IF($H131="","",VLOOKUP($H131,種目コード!$A$2:$C$42,3))</f>
        <v/>
      </c>
      <c r="F131" s="149" t="e">
        <f>#REF!</f>
        <v>#REF!</v>
      </c>
      <c r="G131" s="52"/>
      <c r="H131" s="52"/>
      <c r="I131" s="187" t="str">
        <f>IF($H131="","",VLOOKUP($H131,種目コード!$A$2:$C$42,2))</f>
        <v/>
      </c>
      <c r="J131" s="44"/>
      <c r="K131" s="52"/>
      <c r="L131" s="52"/>
      <c r="M131" s="52"/>
      <c r="N131" s="149">
        <f t="shared" si="1"/>
        <v>0</v>
      </c>
    </row>
  </sheetData>
  <sheetProtection password="CE3A" sheet="1" objects="1" scenarios="1" formatColumns="0"/>
  <protectedRanges>
    <protectedRange sqref="B11:D11 B22:D71 B86:D1048576" name="範囲1"/>
    <protectedRange sqref="G11:H1048576" name="範囲2"/>
    <protectedRange sqref="R3" name="範囲3"/>
    <protectedRange sqref="R5" name="範囲4"/>
    <protectedRange sqref="S6:S10" name="範囲5"/>
  </protectedRanges>
  <mergeCells count="12">
    <mergeCell ref="M1:M10"/>
    <mergeCell ref="N1:Q10"/>
    <mergeCell ref="R4:S4"/>
    <mergeCell ref="R5:S5"/>
    <mergeCell ref="K11:M11"/>
    <mergeCell ref="L1:L10"/>
    <mergeCell ref="B1:B10"/>
    <mergeCell ref="C1:C10"/>
    <mergeCell ref="D1:D10"/>
    <mergeCell ref="J1:J10"/>
    <mergeCell ref="K1:K10"/>
    <mergeCell ref="G1:G10"/>
  </mergeCells>
  <phoneticPr fontId="20"/>
  <pageMargins left="0.31496062992125984" right="0.31496062992125984" top="0.94488188976377963" bottom="0.15748031496062992" header="0.31496062992125984" footer="0.31496062992125984"/>
  <pageSetup paperSize="9" scale="6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4" workbookViewId="0">
      <selection activeCell="G16" sqref="G16"/>
    </sheetView>
  </sheetViews>
  <sheetFormatPr defaultRowHeight="13.5"/>
  <cols>
    <col min="1" max="1" width="3.375" customWidth="1"/>
    <col min="2" max="2" width="9.25" customWidth="1"/>
    <col min="3" max="3" width="16.375" customWidth="1"/>
    <col min="4" max="4" width="3.625" customWidth="1"/>
    <col min="5" max="5" width="10.125" customWidth="1"/>
    <col min="7" max="7" width="6" customWidth="1"/>
    <col min="9" max="9" width="6.25" customWidth="1"/>
  </cols>
  <sheetData>
    <row r="1" spans="1:12" ht="21">
      <c r="A1" s="474" t="s">
        <v>60</v>
      </c>
      <c r="B1" s="474"/>
      <c r="C1" s="474"/>
      <c r="D1" s="474"/>
      <c r="E1" s="474"/>
      <c r="F1" s="474"/>
      <c r="G1" s="474"/>
      <c r="H1" s="474"/>
      <c r="I1" s="474"/>
    </row>
    <row r="2" spans="1:12" ht="3.75" customHeight="1"/>
    <row r="3" spans="1:12" ht="13.5" customHeight="1">
      <c r="B3" s="74" t="s">
        <v>59</v>
      </c>
    </row>
    <row r="4" spans="1:12" ht="3.75" customHeight="1"/>
    <row r="5" spans="1:12">
      <c r="E5" s="470" t="s">
        <v>58</v>
      </c>
      <c r="F5" s="470"/>
      <c r="G5" s="470"/>
      <c r="H5" s="470"/>
    </row>
    <row r="6" spans="1:12" ht="7.5" customHeight="1"/>
    <row r="7" spans="1:12" ht="18" thickBot="1">
      <c r="E7" s="477" t="str">
        <f>DATA!P5</f>
        <v>日立市立泉丘中学校</v>
      </c>
      <c r="F7" s="477"/>
      <c r="G7" s="477" t="str">
        <f>DATA!Q6</f>
        <v>齋藤　昌義</v>
      </c>
      <c r="H7" s="477"/>
      <c r="I7" s="87" t="s">
        <v>61</v>
      </c>
    </row>
    <row r="8" spans="1:12" ht="6" customHeight="1">
      <c r="L8" s="88"/>
    </row>
    <row r="9" spans="1:12" ht="14.25" thickBot="1">
      <c r="A9" s="78" t="s">
        <v>57</v>
      </c>
      <c r="B9" s="77"/>
      <c r="C9" s="269" t="str">
        <f>IF(DATA!Q11="","",DATA!Q11)</f>
        <v>第１３０回中学記録会</v>
      </c>
    </row>
    <row r="10" spans="1:12" ht="6" customHeight="1"/>
    <row r="11" spans="1:12">
      <c r="A11" s="470" t="s">
        <v>56</v>
      </c>
      <c r="B11" s="470"/>
      <c r="C11" s="470"/>
      <c r="D11" s="470"/>
      <c r="E11" s="470"/>
      <c r="F11" s="470"/>
      <c r="G11" s="470"/>
      <c r="H11" s="470"/>
      <c r="I11" s="470"/>
    </row>
    <row r="12" spans="1:12" ht="6" customHeight="1" thickBot="1"/>
    <row r="13" spans="1:12" ht="13.5" customHeight="1">
      <c r="A13" s="481"/>
      <c r="B13" s="473" t="s">
        <v>47</v>
      </c>
      <c r="C13" s="473" t="s">
        <v>13</v>
      </c>
      <c r="D13" s="478" t="s">
        <v>18</v>
      </c>
      <c r="E13" s="473" t="s">
        <v>48</v>
      </c>
      <c r="F13" s="475" t="s">
        <v>49</v>
      </c>
      <c r="G13" s="471" t="s">
        <v>50</v>
      </c>
      <c r="H13" s="484" t="s">
        <v>51</v>
      </c>
      <c r="I13" s="485"/>
    </row>
    <row r="14" spans="1:12">
      <c r="A14" s="482"/>
      <c r="B14" s="299"/>
      <c r="C14" s="299"/>
      <c r="D14" s="479"/>
      <c r="E14" s="299"/>
      <c r="F14" s="476"/>
      <c r="G14" s="472"/>
      <c r="H14" s="70"/>
      <c r="I14" s="72"/>
    </row>
    <row r="15" spans="1:12" ht="18.75" customHeight="1">
      <c r="A15" s="483"/>
      <c r="B15" s="299"/>
      <c r="C15" s="299"/>
      <c r="D15" s="480"/>
      <c r="E15" s="299"/>
      <c r="F15" s="476"/>
      <c r="G15" s="472"/>
      <c r="H15" s="73" t="s">
        <v>54</v>
      </c>
      <c r="I15" s="72" t="s">
        <v>53</v>
      </c>
    </row>
    <row r="16" spans="1:12" ht="18.75" customHeight="1">
      <c r="A16" s="15">
        <v>1</v>
      </c>
      <c r="B16" s="52" t="str">
        <f>DATA!B39</f>
        <v>0061</v>
      </c>
      <c r="C16" s="89" t="str">
        <f>DATA!C39</f>
        <v>県　六十一</v>
      </c>
      <c r="D16" s="52" t="str">
        <f>IF(DATA!G39="","",DATA!G39)</f>
        <v/>
      </c>
      <c r="E16" s="89" t="str">
        <f>DATA!I39</f>
        <v/>
      </c>
      <c r="F16" s="84">
        <f>DATA!J39</f>
        <v>23422</v>
      </c>
      <c r="G16" s="141" t="str">
        <f>DATA!L39</f>
        <v/>
      </c>
      <c r="H16" s="90" t="str">
        <f>DATA!K39</f>
        <v>県中学記録会</v>
      </c>
      <c r="I16" s="85" t="str">
        <f>DATA!M39</f>
        <v>6/8</v>
      </c>
    </row>
    <row r="17" spans="1:10" ht="18.75" customHeight="1">
      <c r="A17" s="15">
        <v>2</v>
      </c>
      <c r="B17" s="52" t="str">
        <f>DATA!B40</f>
        <v>0062</v>
      </c>
      <c r="C17" s="89" t="str">
        <f>DATA!C40</f>
        <v>県　六十二</v>
      </c>
      <c r="D17" s="52" t="str">
        <f>IF(DATA!G40="","",DATA!G40)</f>
        <v/>
      </c>
      <c r="E17" s="89" t="str">
        <f>DATA!I40</f>
        <v/>
      </c>
      <c r="F17" s="84">
        <f>DATA!J40</f>
        <v>853</v>
      </c>
      <c r="G17" s="141" t="str">
        <f>DATA!L40</f>
        <v>北１</v>
      </c>
      <c r="H17" s="90" t="str">
        <f>DATA!K40</f>
        <v>市総体</v>
      </c>
      <c r="I17" s="85" t="str">
        <f>DATA!M40</f>
        <v>5/30</v>
      </c>
    </row>
    <row r="18" spans="1:10" ht="18.75" customHeight="1">
      <c r="A18" s="15">
        <v>3</v>
      </c>
      <c r="B18" s="52" t="str">
        <f>DATA!B41</f>
        <v>0063</v>
      </c>
      <c r="C18" s="89" t="str">
        <f>DATA!C41</f>
        <v>県　六十三</v>
      </c>
      <c r="D18" s="52" t="str">
        <f>IF(DATA!G41="","",DATA!G41)</f>
        <v/>
      </c>
      <c r="E18" s="89" t="str">
        <f>DATA!I41</f>
        <v/>
      </c>
      <c r="F18" s="84">
        <f>DATA!J41</f>
        <v>1717</v>
      </c>
      <c r="G18" s="141" t="str">
        <f>DATA!L41</f>
        <v>北２</v>
      </c>
      <c r="H18" s="90" t="str">
        <f>DATA!K41</f>
        <v>市総体</v>
      </c>
      <c r="I18" s="85" t="str">
        <f>DATA!M41</f>
        <v>5/30</v>
      </c>
    </row>
    <row r="19" spans="1:10" ht="18.75" customHeight="1">
      <c r="A19" s="15">
        <v>4</v>
      </c>
      <c r="B19" s="52" t="str">
        <f>DATA!B42</f>
        <v>0064</v>
      </c>
      <c r="C19" s="89" t="str">
        <f>DATA!C42</f>
        <v>県　六十四</v>
      </c>
      <c r="D19" s="52" t="str">
        <f>IF(DATA!G42="","",DATA!G42)</f>
        <v/>
      </c>
      <c r="E19" s="89" t="str">
        <f>DATA!I42</f>
        <v/>
      </c>
      <c r="F19" s="84">
        <f>DATA!J42</f>
        <v>1396</v>
      </c>
      <c r="G19" s="141" t="str">
        <f>DATA!L42</f>
        <v>北３</v>
      </c>
      <c r="H19" s="90" t="str">
        <f>DATA!K42</f>
        <v>県北総体</v>
      </c>
      <c r="I19" s="85" t="str">
        <f>DATA!M42</f>
        <v>5/30</v>
      </c>
    </row>
    <row r="20" spans="1:10" ht="18.75" customHeight="1">
      <c r="A20" s="15">
        <v>5</v>
      </c>
      <c r="B20" s="52" t="str">
        <f>DATA!B43</f>
        <v>0065</v>
      </c>
      <c r="C20" s="89" t="str">
        <f>DATA!C43</f>
        <v>県　六十五</v>
      </c>
      <c r="D20" s="52" t="str">
        <f>IF(DATA!G43="","",DATA!G43)</f>
        <v/>
      </c>
      <c r="E20" s="89" t="str">
        <f>DATA!I43</f>
        <v/>
      </c>
      <c r="F20" s="84">
        <f>DATA!J43</f>
        <v>50364</v>
      </c>
      <c r="G20" s="141" t="str">
        <f>DATA!L43</f>
        <v>北４</v>
      </c>
      <c r="H20" s="90" t="str">
        <f>DATA!K43</f>
        <v>市総体</v>
      </c>
      <c r="I20" s="85" t="str">
        <f>DATA!M43</f>
        <v>5/30</v>
      </c>
      <c r="J20" s="24"/>
    </row>
    <row r="21" spans="1:10" ht="18.75" customHeight="1">
      <c r="A21" s="15">
        <v>6</v>
      </c>
      <c r="B21" s="52" t="str">
        <f>DATA!B44</f>
        <v>0066</v>
      </c>
      <c r="C21" s="89" t="str">
        <f>DATA!C44</f>
        <v>県　六十六</v>
      </c>
      <c r="D21" s="52" t="str">
        <f>IF(DATA!G44="","",DATA!G44)</f>
        <v/>
      </c>
      <c r="E21" s="89" t="str">
        <f>DATA!I44</f>
        <v/>
      </c>
      <c r="F21" s="84">
        <f>DATA!J44</f>
        <v>22959</v>
      </c>
      <c r="G21" s="141" t="str">
        <f>DATA!L44</f>
        <v>北５</v>
      </c>
      <c r="H21" s="90" t="str">
        <f>DATA!K44</f>
        <v>日立記録会</v>
      </c>
      <c r="I21" s="85" t="str">
        <f>DATA!M44</f>
        <v>5/30</v>
      </c>
    </row>
    <row r="22" spans="1:10" ht="18.75" customHeight="1">
      <c r="A22" s="15">
        <v>7</v>
      </c>
      <c r="B22" s="52" t="str">
        <f>DATA!B45</f>
        <v>0067</v>
      </c>
      <c r="C22" s="89" t="str">
        <f>DATA!C45</f>
        <v>県　六十七</v>
      </c>
      <c r="D22" s="52" t="str">
        <f>IF(DATA!G45="","",DATA!G45)</f>
        <v/>
      </c>
      <c r="E22" s="89" t="str">
        <f>DATA!I45</f>
        <v/>
      </c>
      <c r="F22" s="84">
        <f>DATA!J45</f>
        <v>1404</v>
      </c>
      <c r="G22" s="141" t="str">
        <f>DATA!L45</f>
        <v>北６</v>
      </c>
      <c r="H22" s="90" t="str">
        <f>DATA!K45</f>
        <v>市新人</v>
      </c>
      <c r="I22" s="85" t="str">
        <f>DATA!M45</f>
        <v>5/30</v>
      </c>
    </row>
    <row r="23" spans="1:10" ht="18.75" customHeight="1">
      <c r="A23" s="15">
        <v>8</v>
      </c>
      <c r="B23" s="52" t="str">
        <f>DATA!B46</f>
        <v>0068</v>
      </c>
      <c r="C23" s="89" t="str">
        <f>DATA!C46</f>
        <v>県　六十八</v>
      </c>
      <c r="D23" s="52" t="str">
        <f>IF(DATA!G46="","",DATA!G46)</f>
        <v/>
      </c>
      <c r="E23" s="89" t="str">
        <f>DATA!I46</f>
        <v/>
      </c>
      <c r="F23" s="84">
        <f>DATA!J46</f>
        <v>1408</v>
      </c>
      <c r="G23" s="141" t="str">
        <f>DATA!L46</f>
        <v>北７</v>
      </c>
      <c r="H23" s="90" t="str">
        <f>DATA!K46</f>
        <v>市総体</v>
      </c>
      <c r="I23" s="85" t="str">
        <f>DATA!M46</f>
        <v>5/30</v>
      </c>
    </row>
    <row r="24" spans="1:10" ht="18.75" customHeight="1">
      <c r="A24" s="15">
        <v>9</v>
      </c>
      <c r="B24" s="52" t="str">
        <f>DATA!B47</f>
        <v>0069</v>
      </c>
      <c r="C24" s="89" t="str">
        <f>DATA!C47</f>
        <v>県　六十九</v>
      </c>
      <c r="D24" s="52" t="str">
        <f>IF(DATA!G47="","",DATA!G47)</f>
        <v/>
      </c>
      <c r="E24" s="89" t="str">
        <f>DATA!I47</f>
        <v/>
      </c>
      <c r="F24" s="84">
        <f>DATA!J47</f>
        <v>2939</v>
      </c>
      <c r="G24" s="141" t="str">
        <f>DATA!L47</f>
        <v>北８</v>
      </c>
      <c r="H24" s="90" t="str">
        <f>DATA!K47</f>
        <v>市新人</v>
      </c>
      <c r="I24" s="85" t="str">
        <f>DATA!M47</f>
        <v>5/30</v>
      </c>
    </row>
    <row r="25" spans="1:10" ht="18.75" customHeight="1">
      <c r="A25" s="15">
        <v>10</v>
      </c>
      <c r="B25" s="52" t="str">
        <f>DATA!B48</f>
        <v>0070</v>
      </c>
      <c r="C25" s="89" t="str">
        <f>DATA!C48</f>
        <v>県　七十</v>
      </c>
      <c r="D25" s="52" t="str">
        <f>IF(DATA!G48="","",DATA!G48)</f>
        <v/>
      </c>
      <c r="E25" s="89" t="str">
        <f>DATA!I48</f>
        <v/>
      </c>
      <c r="F25" s="84" t="str">
        <f>DATA!J48</f>
        <v/>
      </c>
      <c r="G25" s="141" t="str">
        <f>DATA!L48</f>
        <v>北1</v>
      </c>
      <c r="H25" s="90" t="str">
        <f>DATA!K48</f>
        <v/>
      </c>
      <c r="I25" s="188" t="str">
        <f>DATA!M48</f>
        <v>5/30</v>
      </c>
    </row>
    <row r="26" spans="1:10" ht="18.75" customHeight="1">
      <c r="A26" s="15">
        <v>11</v>
      </c>
      <c r="B26" s="52" t="str">
        <f>DATA!B49</f>
        <v>0071</v>
      </c>
      <c r="C26" s="89" t="str">
        <f>DATA!C49</f>
        <v>県　七十一</v>
      </c>
      <c r="D26" s="52" t="str">
        <f>IF(DATA!G49="","",DATA!G49)</f>
        <v/>
      </c>
      <c r="E26" s="89" t="str">
        <f>DATA!I49</f>
        <v/>
      </c>
      <c r="F26" s="84" t="str">
        <f>DATA!J49</f>
        <v/>
      </c>
      <c r="G26" s="141" t="str">
        <f>DATA!L49</f>
        <v>北２</v>
      </c>
      <c r="H26" s="90" t="str">
        <f>DATA!K49</f>
        <v/>
      </c>
      <c r="I26" s="188" t="str">
        <f>DATA!M49</f>
        <v>5/30</v>
      </c>
    </row>
    <row r="27" spans="1:10" ht="18.75" customHeight="1">
      <c r="A27" s="15">
        <v>12</v>
      </c>
      <c r="B27" s="52" t="str">
        <f>DATA!B50</f>
        <v>0072</v>
      </c>
      <c r="C27" s="89" t="str">
        <f>DATA!C50</f>
        <v>県　七十二</v>
      </c>
      <c r="D27" s="52" t="str">
        <f>IF(DATA!G50="","",DATA!G50)</f>
        <v/>
      </c>
      <c r="E27" s="89" t="str">
        <f>DATA!I50</f>
        <v/>
      </c>
      <c r="F27" s="84" t="str">
        <f>DATA!J50</f>
        <v/>
      </c>
      <c r="G27" s="141" t="str">
        <f>DATA!L50</f>
        <v>北３</v>
      </c>
      <c r="H27" s="90" t="str">
        <f>DATA!K50</f>
        <v/>
      </c>
      <c r="I27" s="188" t="str">
        <f>DATA!M50</f>
        <v>5/30</v>
      </c>
    </row>
    <row r="28" spans="1:10" ht="18.75" customHeight="1">
      <c r="A28" s="500" t="s">
        <v>52</v>
      </c>
      <c r="B28" s="52" t="str">
        <f>DATA!B69</f>
        <v>0091</v>
      </c>
      <c r="C28" s="89" t="str">
        <f>DATA!C69</f>
        <v>県　九十一</v>
      </c>
      <c r="D28" s="52" t="str">
        <f>IF(DATA!G51="","",DATA!G51)</f>
        <v/>
      </c>
      <c r="E28" s="506" t="str">
        <f>DATA!I69</f>
        <v/>
      </c>
      <c r="F28" s="509">
        <f>DATA!J69</f>
        <v>0</v>
      </c>
      <c r="G28" s="515">
        <f>DATA!L69</f>
        <v>0</v>
      </c>
      <c r="H28" s="518">
        <f>DATA!K69</f>
        <v>0</v>
      </c>
      <c r="I28" s="512">
        <f>DATA!M69</f>
        <v>0</v>
      </c>
    </row>
    <row r="29" spans="1:10" ht="18.75" customHeight="1">
      <c r="A29" s="500"/>
      <c r="B29" s="52" t="str">
        <f>DATA!B70</f>
        <v>0092</v>
      </c>
      <c r="C29" s="89" t="str">
        <f>DATA!C70</f>
        <v>県　九十二</v>
      </c>
      <c r="D29" s="52" t="str">
        <f>IF(DATA!G52="","",DATA!G52)</f>
        <v/>
      </c>
      <c r="E29" s="507"/>
      <c r="F29" s="510"/>
      <c r="G29" s="516"/>
      <c r="H29" s="519"/>
      <c r="I29" s="513"/>
    </row>
    <row r="30" spans="1:10" ht="18.75" customHeight="1">
      <c r="A30" s="500"/>
      <c r="B30" s="52" t="str">
        <f>DATA!B71</f>
        <v>0093</v>
      </c>
      <c r="C30" s="89" t="str">
        <f>DATA!C71</f>
        <v>県　九十三</v>
      </c>
      <c r="D30" s="52" t="str">
        <f>IF(DATA!G53="","",DATA!G53)</f>
        <v/>
      </c>
      <c r="E30" s="507"/>
      <c r="F30" s="510"/>
      <c r="G30" s="516"/>
      <c r="H30" s="519"/>
      <c r="I30" s="513"/>
    </row>
    <row r="31" spans="1:10" ht="18.75" customHeight="1">
      <c r="A31" s="500"/>
      <c r="B31" s="52" t="str">
        <f>DATA!B72</f>
        <v>0094</v>
      </c>
      <c r="C31" s="89" t="str">
        <f>DATA!C72</f>
        <v>県　九十四</v>
      </c>
      <c r="D31" s="52" t="str">
        <f>IF(DATA!G54="","",DATA!G54)</f>
        <v/>
      </c>
      <c r="E31" s="507"/>
      <c r="F31" s="510"/>
      <c r="G31" s="516"/>
      <c r="H31" s="519"/>
      <c r="I31" s="513"/>
    </row>
    <row r="32" spans="1:10" ht="18.75" customHeight="1">
      <c r="A32" s="500"/>
      <c r="B32" s="52" t="str">
        <f>DATA!B73</f>
        <v>0095</v>
      </c>
      <c r="C32" s="89" t="str">
        <f>DATA!C73</f>
        <v>県　九十五</v>
      </c>
      <c r="D32" s="52" t="str">
        <f>IF(DATA!G55="","",DATA!G55)</f>
        <v/>
      </c>
      <c r="E32" s="507"/>
      <c r="F32" s="510"/>
      <c r="G32" s="516"/>
      <c r="H32" s="519"/>
      <c r="I32" s="513"/>
    </row>
    <row r="33" spans="1:9" ht="18.75" customHeight="1" thickBot="1">
      <c r="A33" s="501"/>
      <c r="B33" s="86" t="str">
        <f>DATA!B74</f>
        <v>0096</v>
      </c>
      <c r="C33" s="270" t="str">
        <f>DATA!C74</f>
        <v>県　九十六</v>
      </c>
      <c r="D33" s="86" t="str">
        <f>IF(DATA!G56="","",DATA!G56)</f>
        <v/>
      </c>
      <c r="E33" s="508"/>
      <c r="F33" s="511"/>
      <c r="G33" s="517"/>
      <c r="H33" s="520"/>
      <c r="I33" s="514"/>
    </row>
    <row r="34" spans="1:9" ht="39.75" customHeight="1">
      <c r="A34" s="486" t="s">
        <v>64</v>
      </c>
      <c r="B34" s="486"/>
      <c r="C34" s="486"/>
      <c r="D34" s="486"/>
      <c r="E34" s="486"/>
      <c r="F34" s="486"/>
      <c r="G34" s="486"/>
      <c r="H34" s="486"/>
      <c r="I34" s="486"/>
    </row>
    <row r="35" spans="1:9" ht="9" customHeight="1"/>
    <row r="36" spans="1:9" ht="14.25" thickBot="1">
      <c r="B36" s="75"/>
      <c r="C36" s="75"/>
      <c r="D36" s="75"/>
      <c r="E36" s="76" t="s">
        <v>55</v>
      </c>
      <c r="F36" s="477"/>
      <c r="G36" s="477"/>
      <c r="H36" s="477"/>
      <c r="I36" s="76"/>
    </row>
    <row r="37" spans="1:9" ht="23.25" customHeight="1" thickBot="1">
      <c r="B37" s="75"/>
      <c r="C37" s="75"/>
      <c r="D37" s="75"/>
      <c r="E37" s="80" t="s">
        <v>63</v>
      </c>
      <c r="F37" s="505" t="str">
        <f>DATA!Q10</f>
        <v>090-1234-5678</v>
      </c>
      <c r="G37" s="505"/>
      <c r="H37" s="505"/>
      <c r="I37" s="79"/>
    </row>
    <row r="38" spans="1:9" ht="7.5" customHeight="1"/>
    <row r="39" spans="1:9">
      <c r="A39" s="74" t="s">
        <v>62</v>
      </c>
      <c r="E39" s="24"/>
      <c r="F39" s="24"/>
      <c r="G39" s="24"/>
      <c r="H39" s="24"/>
      <c r="I39" s="24"/>
    </row>
    <row r="40" spans="1:9" ht="6" customHeight="1"/>
    <row r="41" spans="1:9" ht="14.25" customHeight="1" thickBot="1">
      <c r="B41" s="77"/>
      <c r="C41" s="77" t="str">
        <f>DATA!Q7</f>
        <v>渡邊　好一</v>
      </c>
      <c r="D41" s="77"/>
      <c r="E41" s="77"/>
      <c r="F41" s="77"/>
      <c r="G41" s="477"/>
      <c r="H41" s="477"/>
      <c r="I41" s="77"/>
    </row>
    <row r="42" spans="1:9">
      <c r="A42" s="81" t="s">
        <v>65</v>
      </c>
    </row>
    <row r="43" spans="1:9" ht="24" customHeight="1">
      <c r="B43" s="487" t="s">
        <v>66</v>
      </c>
      <c r="C43" s="487"/>
      <c r="D43" s="487"/>
      <c r="E43" s="487"/>
      <c r="F43" s="487"/>
      <c r="G43" s="487"/>
      <c r="H43" s="487"/>
      <c r="I43" s="487"/>
    </row>
    <row r="44" spans="1:9" ht="33" customHeight="1">
      <c r="B44" s="487" t="s">
        <v>67</v>
      </c>
      <c r="C44" s="487"/>
      <c r="D44" s="487"/>
      <c r="E44" s="487"/>
      <c r="F44" s="487"/>
      <c r="G44" s="487"/>
      <c r="H44" s="487"/>
      <c r="I44" s="487"/>
    </row>
  </sheetData>
  <sheetProtection password="CE3A" sheet="1" objects="1" scenarios="1"/>
  <protectedRanges>
    <protectedRange sqref="G41" name="範囲2"/>
  </protectedRanges>
  <mergeCells count="25">
    <mergeCell ref="A1:I1"/>
    <mergeCell ref="E5:H5"/>
    <mergeCell ref="A11:I11"/>
    <mergeCell ref="A13:A15"/>
    <mergeCell ref="B13:B15"/>
    <mergeCell ref="E7:F7"/>
    <mergeCell ref="G7:H7"/>
    <mergeCell ref="C13:C15"/>
    <mergeCell ref="D13:D15"/>
    <mergeCell ref="A34:I34"/>
    <mergeCell ref="B43:I43"/>
    <mergeCell ref="E13:E15"/>
    <mergeCell ref="F13:F15"/>
    <mergeCell ref="B44:I44"/>
    <mergeCell ref="G13:G15"/>
    <mergeCell ref="H13:I13"/>
    <mergeCell ref="A28:A33"/>
    <mergeCell ref="E28:E33"/>
    <mergeCell ref="F28:F33"/>
    <mergeCell ref="I28:I33"/>
    <mergeCell ref="G28:G33"/>
    <mergeCell ref="H28:H33"/>
    <mergeCell ref="F36:H36"/>
    <mergeCell ref="F37:H37"/>
    <mergeCell ref="G41:H41"/>
  </mergeCells>
  <phoneticPr fontId="20"/>
  <pageMargins left="0.70866141732283472" right="0.70866141732283472" top="0.55118110236220474" bottom="0.15748031496062992" header="0.31496062992125984" footer="0.31496062992125984"/>
  <pageSetup paperSize="9" scale="120" orientation="portrait"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9"/>
  <sheetViews>
    <sheetView view="pageBreakPreview" zoomScale="70" zoomScaleNormal="90" zoomScaleSheetLayoutView="70" workbookViewId="0">
      <selection activeCell="F9" sqref="F9:I9"/>
    </sheetView>
  </sheetViews>
  <sheetFormatPr defaultRowHeight="13.5"/>
  <cols>
    <col min="5" max="5" width="10" customWidth="1"/>
    <col min="7" max="7" width="9.125" bestFit="1" customWidth="1"/>
    <col min="9" max="9" width="10.75" bestFit="1" customWidth="1"/>
    <col min="17" max="17" width="9.125" bestFit="1" customWidth="1"/>
    <col min="19" max="19" width="10.75" bestFit="1" customWidth="1"/>
  </cols>
  <sheetData>
    <row r="1" spans="2:19" ht="33" customHeight="1">
      <c r="B1" s="449" t="s">
        <v>70</v>
      </c>
      <c r="C1" s="450"/>
      <c r="D1" s="450"/>
      <c r="E1" s="450"/>
      <c r="F1" s="450"/>
      <c r="G1" s="450"/>
      <c r="H1" s="450"/>
      <c r="I1" s="533"/>
      <c r="J1" s="100"/>
      <c r="L1" s="449" t="s">
        <v>70</v>
      </c>
      <c r="M1" s="450"/>
      <c r="N1" s="450"/>
      <c r="O1" s="450"/>
      <c r="P1" s="450"/>
      <c r="Q1" s="450"/>
      <c r="R1" s="450"/>
      <c r="S1" s="533"/>
    </row>
    <row r="2" spans="2:19" ht="33" customHeight="1">
      <c r="B2" s="15" t="s">
        <v>71</v>
      </c>
      <c r="C2" s="541" t="str">
        <f>DATA!I3</f>
        <v>１年男子　100m</v>
      </c>
      <c r="D2" s="542"/>
      <c r="E2" s="543"/>
      <c r="F2" s="12" t="s">
        <v>74</v>
      </c>
      <c r="G2" s="101" t="str">
        <f>DATA!E3</f>
        <v>男</v>
      </c>
      <c r="H2" s="96" t="s">
        <v>75</v>
      </c>
      <c r="I2" s="116" t="str">
        <f>DATA!L3</f>
        <v>市１</v>
      </c>
      <c r="J2" s="24"/>
      <c r="L2" s="15" t="s">
        <v>71</v>
      </c>
      <c r="M2" s="541" t="str">
        <f>DATA!I4</f>
        <v>１年男子　100m</v>
      </c>
      <c r="N2" s="542"/>
      <c r="O2" s="543"/>
      <c r="P2" s="12" t="s">
        <v>74</v>
      </c>
      <c r="Q2" s="101" t="str">
        <f>DATA!E4</f>
        <v>男</v>
      </c>
      <c r="R2" s="96" t="s">
        <v>75</v>
      </c>
      <c r="S2" s="116" t="str">
        <f>DATA!L4</f>
        <v>市１</v>
      </c>
    </row>
    <row r="3" spans="2:19" ht="33" customHeight="1">
      <c r="B3" s="15" t="s">
        <v>47</v>
      </c>
      <c r="C3" s="544" t="str">
        <f>DATA!B3</f>
        <v>0001</v>
      </c>
      <c r="D3" s="545"/>
      <c r="E3" s="12" t="s">
        <v>3</v>
      </c>
      <c r="F3" s="541" t="str">
        <f>DATA!C3</f>
        <v>県　一</v>
      </c>
      <c r="G3" s="542"/>
      <c r="H3" s="542"/>
      <c r="I3" s="546"/>
      <c r="J3" s="21"/>
      <c r="L3" s="15" t="s">
        <v>47</v>
      </c>
      <c r="M3" s="544" t="str">
        <f>DATA!B4</f>
        <v>0002</v>
      </c>
      <c r="N3" s="545"/>
      <c r="O3" s="12" t="s">
        <v>3</v>
      </c>
      <c r="P3" s="541" t="str">
        <f>DATA!C4</f>
        <v>県　二</v>
      </c>
      <c r="Q3" s="542"/>
      <c r="R3" s="542"/>
      <c r="S3" s="546"/>
    </row>
    <row r="4" spans="2:19" ht="33" customHeight="1">
      <c r="B4" s="15" t="s">
        <v>72</v>
      </c>
      <c r="C4" s="544">
        <f>DATA!G3</f>
        <v>1</v>
      </c>
      <c r="D4" s="545"/>
      <c r="E4" s="12" t="s">
        <v>76</v>
      </c>
      <c r="F4" s="544">
        <f>DATA!J3</f>
        <v>21373</v>
      </c>
      <c r="G4" s="547"/>
      <c r="H4" s="547"/>
      <c r="I4" s="548"/>
      <c r="J4" s="21"/>
      <c r="L4" s="15" t="s">
        <v>72</v>
      </c>
      <c r="M4" s="544">
        <f>DATA!G4</f>
        <v>2</v>
      </c>
      <c r="N4" s="545"/>
      <c r="O4" s="12" t="s">
        <v>76</v>
      </c>
      <c r="P4" s="544">
        <f>DATA!J4</f>
        <v>1000</v>
      </c>
      <c r="Q4" s="547"/>
      <c r="R4" s="547"/>
      <c r="S4" s="548"/>
    </row>
    <row r="5" spans="2:19" ht="33" customHeight="1" thickBot="1">
      <c r="B5" s="18" t="s">
        <v>73</v>
      </c>
      <c r="C5" s="535" t="str">
        <f>DATA!$P$3</f>
        <v>泉丘</v>
      </c>
      <c r="D5" s="536"/>
      <c r="E5" s="117" t="s">
        <v>77</v>
      </c>
      <c r="F5" s="539" t="str">
        <f>DATA!K3</f>
        <v>市総体</v>
      </c>
      <c r="G5" s="538"/>
      <c r="H5" s="538"/>
      <c r="I5" s="118" t="str">
        <f>DATA!M3</f>
        <v>5/19</v>
      </c>
      <c r="J5" s="24"/>
      <c r="L5" s="18" t="s">
        <v>73</v>
      </c>
      <c r="M5" s="535" t="str">
        <f>DATA!$P$3</f>
        <v>泉丘</v>
      </c>
      <c r="N5" s="536"/>
      <c r="O5" s="117" t="s">
        <v>77</v>
      </c>
      <c r="P5" s="539" t="str">
        <f>DATA!K4</f>
        <v>市総体</v>
      </c>
      <c r="Q5" s="538"/>
      <c r="R5" s="538"/>
      <c r="S5" s="118" t="str">
        <f>DATA!M4</f>
        <v>5/19</v>
      </c>
    </row>
    <row r="6" spans="2:19" ht="6" customHeight="1" thickBot="1"/>
    <row r="7" spans="2:19" ht="33" customHeight="1">
      <c r="B7" s="449" t="s">
        <v>70</v>
      </c>
      <c r="C7" s="450"/>
      <c r="D7" s="450"/>
      <c r="E7" s="450"/>
      <c r="F7" s="450"/>
      <c r="G7" s="450"/>
      <c r="H7" s="450"/>
      <c r="I7" s="533"/>
      <c r="J7" s="100"/>
      <c r="L7" s="449" t="s">
        <v>70</v>
      </c>
      <c r="M7" s="450"/>
      <c r="N7" s="450"/>
      <c r="O7" s="450"/>
      <c r="P7" s="450"/>
      <c r="Q7" s="450"/>
      <c r="R7" s="450"/>
      <c r="S7" s="533"/>
    </row>
    <row r="8" spans="2:19" ht="33" customHeight="1">
      <c r="B8" s="15" t="s">
        <v>71</v>
      </c>
      <c r="C8" s="541" t="str">
        <f>DATA!I5</f>
        <v/>
      </c>
      <c r="D8" s="542"/>
      <c r="E8" s="543"/>
      <c r="F8" s="12" t="s">
        <v>74</v>
      </c>
      <c r="G8" s="101" t="str">
        <f>DATA!E5</f>
        <v/>
      </c>
      <c r="H8" s="96" t="s">
        <v>75</v>
      </c>
      <c r="I8" s="119" t="str">
        <f>DATA!L5</f>
        <v>市１</v>
      </c>
      <c r="J8" s="24"/>
      <c r="L8" s="15" t="s">
        <v>71</v>
      </c>
      <c r="M8" s="541" t="str">
        <f>DATA!I6</f>
        <v/>
      </c>
      <c r="N8" s="542"/>
      <c r="O8" s="543"/>
      <c r="P8" s="12" t="s">
        <v>74</v>
      </c>
      <c r="Q8" s="101" t="str">
        <f>DATA!E6</f>
        <v/>
      </c>
      <c r="R8" s="96" t="s">
        <v>75</v>
      </c>
      <c r="S8" s="116" t="str">
        <f>DATA!L6</f>
        <v>北２</v>
      </c>
    </row>
    <row r="9" spans="2:19" ht="33" customHeight="1">
      <c r="B9" s="15" t="s">
        <v>47</v>
      </c>
      <c r="C9" s="544" t="str">
        <f>DATA!B5</f>
        <v>0003</v>
      </c>
      <c r="D9" s="545"/>
      <c r="E9" s="12" t="s">
        <v>3</v>
      </c>
      <c r="F9" s="541" t="str">
        <f>DATA!C5</f>
        <v>県　三</v>
      </c>
      <c r="G9" s="542"/>
      <c r="H9" s="542"/>
      <c r="I9" s="546"/>
      <c r="J9" s="21"/>
      <c r="L9" s="15" t="s">
        <v>47</v>
      </c>
      <c r="M9" s="544" t="str">
        <f>DATA!B6</f>
        <v>0004</v>
      </c>
      <c r="N9" s="545"/>
      <c r="O9" s="12" t="s">
        <v>3</v>
      </c>
      <c r="P9" s="541" t="str">
        <f>DATA!C6</f>
        <v>県　四</v>
      </c>
      <c r="Q9" s="542"/>
      <c r="R9" s="542"/>
      <c r="S9" s="546"/>
    </row>
    <row r="10" spans="2:19" ht="33" customHeight="1">
      <c r="B10" s="15" t="s">
        <v>72</v>
      </c>
      <c r="C10" s="544" t="str">
        <f>DATA!G5</f>
        <v/>
      </c>
      <c r="D10" s="545"/>
      <c r="E10" s="12" t="s">
        <v>76</v>
      </c>
      <c r="F10" s="544">
        <f>DATA!J5</f>
        <v>2400</v>
      </c>
      <c r="G10" s="547"/>
      <c r="H10" s="547"/>
      <c r="I10" s="548"/>
      <c r="J10" s="21"/>
      <c r="L10" s="15" t="s">
        <v>72</v>
      </c>
      <c r="M10" s="544" t="str">
        <f>DATA!G6</f>
        <v/>
      </c>
      <c r="N10" s="545"/>
      <c r="O10" s="12" t="s">
        <v>76</v>
      </c>
      <c r="P10" s="544">
        <f>DATA!J6</f>
        <v>44201</v>
      </c>
      <c r="Q10" s="547"/>
      <c r="R10" s="547"/>
      <c r="S10" s="548"/>
    </row>
    <row r="11" spans="2:19" ht="33" customHeight="1" thickBot="1">
      <c r="B11" s="18" t="s">
        <v>73</v>
      </c>
      <c r="C11" s="535" t="str">
        <f>DATA!$P$3</f>
        <v>泉丘</v>
      </c>
      <c r="D11" s="536"/>
      <c r="E11" s="117" t="s">
        <v>77</v>
      </c>
      <c r="F11" s="537" t="str">
        <f>DATA!K5</f>
        <v>市総体</v>
      </c>
      <c r="G11" s="538"/>
      <c r="H11" s="538"/>
      <c r="I11" s="120" t="str">
        <f>DATA!M5</f>
        <v>5/19</v>
      </c>
      <c r="J11" s="24"/>
      <c r="L11" s="18" t="s">
        <v>73</v>
      </c>
      <c r="M11" s="535" t="str">
        <f>DATA!$P$3</f>
        <v>泉丘</v>
      </c>
      <c r="N11" s="536"/>
      <c r="O11" s="117" t="s">
        <v>77</v>
      </c>
      <c r="P11" s="539" t="str">
        <f>DATA!K6</f>
        <v>県北総体</v>
      </c>
      <c r="Q11" s="538"/>
      <c r="R11" s="538"/>
      <c r="S11" s="118" t="str">
        <f>DATA!M6</f>
        <v>5/30</v>
      </c>
    </row>
    <row r="12" spans="2:19" ht="6" customHeight="1" thickBot="1"/>
    <row r="13" spans="2:19" ht="33" customHeight="1">
      <c r="B13" s="449" t="s">
        <v>70</v>
      </c>
      <c r="C13" s="450"/>
      <c r="D13" s="450"/>
      <c r="E13" s="450"/>
      <c r="F13" s="450"/>
      <c r="G13" s="450"/>
      <c r="H13" s="450"/>
      <c r="I13" s="533"/>
      <c r="J13" s="100"/>
      <c r="L13" s="449" t="s">
        <v>70</v>
      </c>
      <c r="M13" s="450"/>
      <c r="N13" s="450"/>
      <c r="O13" s="450"/>
      <c r="P13" s="450"/>
      <c r="Q13" s="450"/>
      <c r="R13" s="450"/>
      <c r="S13" s="533"/>
    </row>
    <row r="14" spans="2:19" ht="33" customHeight="1">
      <c r="B14" s="15" t="s">
        <v>71</v>
      </c>
      <c r="C14" s="541" t="str">
        <f>DATA!I7</f>
        <v/>
      </c>
      <c r="D14" s="542"/>
      <c r="E14" s="543"/>
      <c r="F14" s="12" t="s">
        <v>74</v>
      </c>
      <c r="G14" s="101" t="str">
        <f>DATA!E7</f>
        <v/>
      </c>
      <c r="H14" s="96" t="s">
        <v>75</v>
      </c>
      <c r="I14" s="119" t="str">
        <f>DATA!L7</f>
        <v>北３</v>
      </c>
      <c r="J14" s="24"/>
      <c r="L14" s="15" t="s">
        <v>71</v>
      </c>
      <c r="M14" s="541" t="str">
        <f>DATA!I8</f>
        <v/>
      </c>
      <c r="N14" s="542"/>
      <c r="O14" s="543"/>
      <c r="P14" s="12" t="s">
        <v>74</v>
      </c>
      <c r="Q14" s="101" t="str">
        <f>DATA!E8</f>
        <v/>
      </c>
      <c r="R14" s="96" t="s">
        <v>75</v>
      </c>
      <c r="S14" s="116" t="str">
        <f>DATA!L8</f>
        <v>北４</v>
      </c>
    </row>
    <row r="15" spans="2:19" ht="33" customHeight="1">
      <c r="B15" s="15" t="s">
        <v>47</v>
      </c>
      <c r="C15" s="544" t="str">
        <f>DATA!B7</f>
        <v>0005</v>
      </c>
      <c r="D15" s="545"/>
      <c r="E15" s="12" t="s">
        <v>3</v>
      </c>
      <c r="F15" s="541" t="str">
        <f>DATA!C7</f>
        <v>県　五</v>
      </c>
      <c r="G15" s="542"/>
      <c r="H15" s="542"/>
      <c r="I15" s="546"/>
      <c r="J15" s="21"/>
      <c r="L15" s="15" t="s">
        <v>47</v>
      </c>
      <c r="M15" s="544" t="str">
        <f>DATA!B8</f>
        <v>0006</v>
      </c>
      <c r="N15" s="545"/>
      <c r="O15" s="12" t="s">
        <v>3</v>
      </c>
      <c r="P15" s="541" t="str">
        <f>DATA!C8</f>
        <v>県　六</v>
      </c>
      <c r="Q15" s="542"/>
      <c r="R15" s="542"/>
      <c r="S15" s="546"/>
    </row>
    <row r="16" spans="2:19" ht="33" customHeight="1">
      <c r="B16" s="15" t="s">
        <v>72</v>
      </c>
      <c r="C16" s="544" t="str">
        <f>DATA!G7</f>
        <v/>
      </c>
      <c r="D16" s="545"/>
      <c r="E16" s="12" t="s">
        <v>76</v>
      </c>
      <c r="F16" s="544">
        <f>DATA!J7</f>
        <v>165</v>
      </c>
      <c r="G16" s="547"/>
      <c r="H16" s="547"/>
      <c r="I16" s="548"/>
      <c r="J16" s="21"/>
      <c r="L16" s="15" t="s">
        <v>72</v>
      </c>
      <c r="M16" s="544" t="str">
        <f>DATA!G8</f>
        <v/>
      </c>
      <c r="N16" s="545"/>
      <c r="O16" s="12" t="s">
        <v>76</v>
      </c>
      <c r="P16" s="544">
        <f>DATA!J8</f>
        <v>100101</v>
      </c>
      <c r="Q16" s="547"/>
      <c r="R16" s="547"/>
      <c r="S16" s="548"/>
    </row>
    <row r="17" spans="2:19" ht="33" customHeight="1" thickBot="1">
      <c r="B17" s="18" t="s">
        <v>73</v>
      </c>
      <c r="C17" s="535" t="str">
        <f>DATA!$P$3</f>
        <v>泉丘</v>
      </c>
      <c r="D17" s="536"/>
      <c r="E17" s="117" t="s">
        <v>77</v>
      </c>
      <c r="F17" s="537" t="str">
        <f>DATA!K7</f>
        <v>県北総体</v>
      </c>
      <c r="G17" s="538"/>
      <c r="H17" s="538"/>
      <c r="I17" s="120" t="str">
        <f>DATA!M7</f>
        <v>5/30</v>
      </c>
      <c r="J17" s="24"/>
      <c r="L17" s="18" t="s">
        <v>73</v>
      </c>
      <c r="M17" s="535" t="str">
        <f>DATA!$P$3</f>
        <v>泉丘</v>
      </c>
      <c r="N17" s="536"/>
      <c r="O17" s="117" t="s">
        <v>77</v>
      </c>
      <c r="P17" s="539" t="str">
        <f>DATA!K8</f>
        <v>県北総体</v>
      </c>
      <c r="Q17" s="538"/>
      <c r="R17" s="538"/>
      <c r="S17" s="118" t="str">
        <f>DATA!M8</f>
        <v>5/30</v>
      </c>
    </row>
    <row r="18" spans="2:19" ht="6" customHeight="1" thickBot="1">
      <c r="B18" s="21"/>
      <c r="C18" s="21"/>
      <c r="D18" s="21"/>
      <c r="E18" s="99"/>
      <c r="F18" s="21"/>
      <c r="G18" s="21"/>
      <c r="H18" s="21"/>
      <c r="I18" s="24"/>
      <c r="J18" s="24"/>
      <c r="L18" s="21"/>
      <c r="M18" s="21"/>
      <c r="N18" s="21"/>
      <c r="O18" s="99"/>
      <c r="P18" s="21"/>
      <c r="Q18" s="21"/>
      <c r="R18" s="21"/>
      <c r="S18" s="24"/>
    </row>
    <row r="19" spans="2:19" ht="33" customHeight="1">
      <c r="B19" s="449" t="s">
        <v>70</v>
      </c>
      <c r="C19" s="450"/>
      <c r="D19" s="450"/>
      <c r="E19" s="450"/>
      <c r="F19" s="450"/>
      <c r="G19" s="450"/>
      <c r="H19" s="450"/>
      <c r="I19" s="533"/>
      <c r="J19" s="100"/>
      <c r="L19" s="449" t="s">
        <v>70</v>
      </c>
      <c r="M19" s="450"/>
      <c r="N19" s="450"/>
      <c r="O19" s="450"/>
      <c r="P19" s="450"/>
      <c r="Q19" s="450"/>
      <c r="R19" s="450"/>
      <c r="S19" s="533"/>
    </row>
    <row r="20" spans="2:19" ht="33" customHeight="1">
      <c r="B20" s="15" t="s">
        <v>71</v>
      </c>
      <c r="C20" s="541" t="str">
        <f>DATA!I9</f>
        <v/>
      </c>
      <c r="D20" s="542"/>
      <c r="E20" s="543"/>
      <c r="F20" s="12" t="s">
        <v>74</v>
      </c>
      <c r="G20" s="101" t="str">
        <f>DATA!E9</f>
        <v/>
      </c>
      <c r="H20" s="96" t="s">
        <v>75</v>
      </c>
      <c r="I20" s="119" t="str">
        <f>DATA!L9</f>
        <v>北５</v>
      </c>
      <c r="J20" s="24"/>
      <c r="L20" s="15" t="s">
        <v>71</v>
      </c>
      <c r="M20" s="541" t="str">
        <f>DATA!I10</f>
        <v/>
      </c>
      <c r="N20" s="542"/>
      <c r="O20" s="543"/>
      <c r="P20" s="12" t="s">
        <v>74</v>
      </c>
      <c r="Q20" s="101" t="str">
        <f>DATA!E10</f>
        <v/>
      </c>
      <c r="R20" s="96" t="s">
        <v>75</v>
      </c>
      <c r="S20" s="116" t="str">
        <f>DATA!L10</f>
        <v>北６</v>
      </c>
    </row>
    <row r="21" spans="2:19" ht="33" customHeight="1">
      <c r="B21" s="15" t="s">
        <v>47</v>
      </c>
      <c r="C21" s="544" t="str">
        <f>DATA!B9</f>
        <v>0007</v>
      </c>
      <c r="D21" s="545"/>
      <c r="E21" s="12" t="s">
        <v>3</v>
      </c>
      <c r="F21" s="541" t="str">
        <f>DATA!C9</f>
        <v>県　七</v>
      </c>
      <c r="G21" s="542"/>
      <c r="H21" s="542"/>
      <c r="I21" s="546"/>
      <c r="J21" s="21"/>
      <c r="L21" s="15" t="s">
        <v>47</v>
      </c>
      <c r="M21" s="544" t="str">
        <f>DATA!B10</f>
        <v>0008</v>
      </c>
      <c r="N21" s="545"/>
      <c r="O21" s="12" t="s">
        <v>3</v>
      </c>
      <c r="P21" s="541" t="str">
        <f>DATA!C10</f>
        <v>県　八</v>
      </c>
      <c r="Q21" s="542"/>
      <c r="R21" s="542"/>
      <c r="S21" s="546"/>
    </row>
    <row r="22" spans="2:19" ht="33" customHeight="1">
      <c r="B22" s="15" t="s">
        <v>72</v>
      </c>
      <c r="C22" s="544" t="str">
        <f>DATA!G9</f>
        <v/>
      </c>
      <c r="D22" s="545"/>
      <c r="E22" s="12" t="s">
        <v>76</v>
      </c>
      <c r="F22" s="544">
        <f>DATA!J9</f>
        <v>5941</v>
      </c>
      <c r="G22" s="547"/>
      <c r="H22" s="547"/>
      <c r="I22" s="548"/>
      <c r="J22" s="21"/>
      <c r="L22" s="15" t="s">
        <v>72</v>
      </c>
      <c r="M22" s="544" t="str">
        <f>DATA!G10</f>
        <v/>
      </c>
      <c r="N22" s="545"/>
      <c r="O22" s="12" t="s">
        <v>76</v>
      </c>
      <c r="P22" s="544">
        <f>DATA!J10</f>
        <v>1675</v>
      </c>
      <c r="Q22" s="547"/>
      <c r="R22" s="547"/>
      <c r="S22" s="548"/>
    </row>
    <row r="23" spans="2:19" ht="33" customHeight="1" thickBot="1">
      <c r="B23" s="18" t="s">
        <v>73</v>
      </c>
      <c r="C23" s="535" t="str">
        <f>DATA!$P$3</f>
        <v>泉丘</v>
      </c>
      <c r="D23" s="536"/>
      <c r="E23" s="117" t="s">
        <v>77</v>
      </c>
      <c r="F23" s="537" t="str">
        <f>DATA!K9</f>
        <v>県北総体</v>
      </c>
      <c r="G23" s="538"/>
      <c r="H23" s="538"/>
      <c r="I23" s="120" t="str">
        <f>DATA!M9</f>
        <v>5/30</v>
      </c>
      <c r="J23" s="24"/>
      <c r="L23" s="18" t="s">
        <v>73</v>
      </c>
      <c r="M23" s="535" t="str">
        <f>DATA!$P$3</f>
        <v>泉丘</v>
      </c>
      <c r="N23" s="536"/>
      <c r="O23" s="117" t="s">
        <v>77</v>
      </c>
      <c r="P23" s="539" t="str">
        <f>DATA!K10</f>
        <v>県北総体</v>
      </c>
      <c r="Q23" s="538"/>
      <c r="R23" s="538"/>
      <c r="S23" s="118" t="str">
        <f>DATA!M10</f>
        <v>5/30</v>
      </c>
    </row>
    <row r="24" spans="2:19" ht="6.75" customHeight="1" thickBot="1"/>
    <row r="25" spans="2:19" ht="33" customHeight="1">
      <c r="B25" s="449" t="s">
        <v>70</v>
      </c>
      <c r="C25" s="450"/>
      <c r="D25" s="450"/>
      <c r="E25" s="450"/>
      <c r="F25" s="450"/>
      <c r="G25" s="450"/>
      <c r="H25" s="450"/>
      <c r="I25" s="533"/>
      <c r="J25" s="100"/>
      <c r="L25" s="449" t="s">
        <v>70</v>
      </c>
      <c r="M25" s="450"/>
      <c r="N25" s="450"/>
      <c r="O25" s="450"/>
      <c r="P25" s="450"/>
      <c r="Q25" s="450"/>
      <c r="R25" s="450"/>
      <c r="S25" s="533"/>
    </row>
    <row r="26" spans="2:19" ht="33" customHeight="1">
      <c r="B26" s="15" t="s">
        <v>71</v>
      </c>
      <c r="C26" s="541" t="str">
        <f>DATA!I11</f>
        <v/>
      </c>
      <c r="D26" s="542"/>
      <c r="E26" s="543"/>
      <c r="F26" s="12" t="s">
        <v>74</v>
      </c>
      <c r="G26" s="101" t="str">
        <f>DATA!E11</f>
        <v/>
      </c>
      <c r="H26" s="96" t="s">
        <v>75</v>
      </c>
      <c r="I26" s="119" t="str">
        <f>DATA!L11</f>
        <v>北７</v>
      </c>
      <c r="J26" s="24"/>
      <c r="L26" s="15" t="s">
        <v>71</v>
      </c>
      <c r="M26" s="541" t="str">
        <f>DATA!I12</f>
        <v/>
      </c>
      <c r="N26" s="542"/>
      <c r="O26" s="543"/>
      <c r="P26" s="12" t="s">
        <v>74</v>
      </c>
      <c r="Q26" s="101" t="str">
        <f>DATA!E12</f>
        <v/>
      </c>
      <c r="R26" s="96" t="s">
        <v>75</v>
      </c>
      <c r="S26" s="116" t="str">
        <f>DATA!L12</f>
        <v>北８</v>
      </c>
    </row>
    <row r="27" spans="2:19" ht="33" customHeight="1">
      <c r="B27" s="15" t="s">
        <v>47</v>
      </c>
      <c r="C27" s="544" t="str">
        <f>DATA!B11</f>
        <v>0009</v>
      </c>
      <c r="D27" s="545"/>
      <c r="E27" s="12" t="s">
        <v>3</v>
      </c>
      <c r="F27" s="541" t="str">
        <f>DATA!C11</f>
        <v>県　九</v>
      </c>
      <c r="G27" s="542"/>
      <c r="H27" s="542"/>
      <c r="I27" s="546"/>
      <c r="J27" s="21"/>
      <c r="L27" s="15" t="s">
        <v>47</v>
      </c>
      <c r="M27" s="544" t="str">
        <f>DATA!B12</f>
        <v>0010</v>
      </c>
      <c r="N27" s="545"/>
      <c r="O27" s="12" t="s">
        <v>3</v>
      </c>
      <c r="P27" s="541" t="str">
        <f>DATA!C12</f>
        <v>県　十</v>
      </c>
      <c r="Q27" s="542"/>
      <c r="R27" s="542"/>
      <c r="S27" s="546"/>
    </row>
    <row r="28" spans="2:19" ht="33" customHeight="1">
      <c r="B28" s="15" t="s">
        <v>72</v>
      </c>
      <c r="C28" s="544" t="str">
        <f>DATA!G11</f>
        <v/>
      </c>
      <c r="D28" s="545"/>
      <c r="E28" s="12" t="s">
        <v>76</v>
      </c>
      <c r="F28" s="544">
        <f>DATA!J11</f>
        <v>1685</v>
      </c>
      <c r="G28" s="547"/>
      <c r="H28" s="547"/>
      <c r="I28" s="548"/>
      <c r="J28" s="21"/>
      <c r="L28" s="15" t="s">
        <v>72</v>
      </c>
      <c r="M28" s="544" t="str">
        <f>DATA!G12</f>
        <v/>
      </c>
      <c r="N28" s="545"/>
      <c r="O28" s="12" t="s">
        <v>76</v>
      </c>
      <c r="P28" s="544">
        <f>DATA!J12</f>
        <v>892</v>
      </c>
      <c r="Q28" s="547"/>
      <c r="R28" s="547"/>
      <c r="S28" s="548"/>
    </row>
    <row r="29" spans="2:19" ht="33" customHeight="1" thickBot="1">
      <c r="B29" s="18" t="s">
        <v>73</v>
      </c>
      <c r="C29" s="535" t="str">
        <f>DATA!$P$3</f>
        <v>泉丘</v>
      </c>
      <c r="D29" s="536"/>
      <c r="E29" s="117" t="s">
        <v>77</v>
      </c>
      <c r="F29" s="537" t="str">
        <f>DATA!K11</f>
        <v>県北総体</v>
      </c>
      <c r="G29" s="538"/>
      <c r="H29" s="538"/>
      <c r="I29" s="120" t="str">
        <f>DATA!M11</f>
        <v>5/30</v>
      </c>
      <c r="J29" s="24"/>
      <c r="L29" s="18" t="s">
        <v>73</v>
      </c>
      <c r="M29" s="535" t="str">
        <f>DATA!$P$3</f>
        <v>泉丘</v>
      </c>
      <c r="N29" s="536"/>
      <c r="O29" s="117" t="s">
        <v>77</v>
      </c>
      <c r="P29" s="539" t="str">
        <f>DATA!K12</f>
        <v>県北総体</v>
      </c>
      <c r="Q29" s="538"/>
      <c r="R29" s="538"/>
      <c r="S29" s="120" t="str">
        <f>DATA!M12</f>
        <v>5/30</v>
      </c>
    </row>
    <row r="30" spans="2:19" ht="6" customHeight="1" thickBot="1"/>
    <row r="31" spans="2:19" ht="33" customHeight="1">
      <c r="B31" s="449" t="s">
        <v>70</v>
      </c>
      <c r="C31" s="450"/>
      <c r="D31" s="450"/>
      <c r="E31" s="450"/>
      <c r="F31" s="450"/>
      <c r="G31" s="450"/>
      <c r="H31" s="450"/>
      <c r="I31" s="533"/>
      <c r="J31" s="100"/>
      <c r="L31" s="449" t="s">
        <v>70</v>
      </c>
      <c r="M31" s="450"/>
      <c r="N31" s="450"/>
      <c r="O31" s="450"/>
      <c r="P31" s="450"/>
      <c r="Q31" s="450"/>
      <c r="R31" s="450"/>
      <c r="S31" s="533"/>
    </row>
    <row r="32" spans="2:19" ht="33" customHeight="1">
      <c r="B32" s="15" t="s">
        <v>71</v>
      </c>
      <c r="C32" s="541" t="str">
        <f>DATA!I13</f>
        <v/>
      </c>
      <c r="D32" s="542"/>
      <c r="E32" s="543"/>
      <c r="F32" s="12" t="s">
        <v>74</v>
      </c>
      <c r="G32" s="101" t="str">
        <f>DATA!E13</f>
        <v/>
      </c>
      <c r="H32" s="96" t="s">
        <v>75</v>
      </c>
      <c r="I32" s="119" t="str">
        <f>DATA!L13</f>
        <v/>
      </c>
      <c r="J32" s="24"/>
      <c r="L32" s="15" t="s">
        <v>71</v>
      </c>
      <c r="M32" s="541" t="str">
        <f>DATA!I14</f>
        <v/>
      </c>
      <c r="N32" s="542"/>
      <c r="O32" s="543"/>
      <c r="P32" s="12" t="s">
        <v>74</v>
      </c>
      <c r="Q32" s="101" t="str">
        <f>DATA!E14</f>
        <v/>
      </c>
      <c r="R32" s="96" t="s">
        <v>75</v>
      </c>
      <c r="S32" s="116" t="str">
        <f>DATA!L14</f>
        <v/>
      </c>
    </row>
    <row r="33" spans="2:19" ht="33" customHeight="1">
      <c r="B33" s="15" t="s">
        <v>47</v>
      </c>
      <c r="C33" s="544" t="str">
        <f>DATA!B13</f>
        <v>0011</v>
      </c>
      <c r="D33" s="545"/>
      <c r="E33" s="12" t="s">
        <v>3</v>
      </c>
      <c r="F33" s="541" t="str">
        <f>DATA!C13</f>
        <v>県　十一</v>
      </c>
      <c r="G33" s="542"/>
      <c r="H33" s="542"/>
      <c r="I33" s="546"/>
      <c r="J33" s="21"/>
      <c r="L33" s="15" t="s">
        <v>47</v>
      </c>
      <c r="M33" s="544" t="str">
        <f>DATA!B14</f>
        <v>0012</v>
      </c>
      <c r="N33" s="545"/>
      <c r="O33" s="12" t="s">
        <v>3</v>
      </c>
      <c r="P33" s="541" t="str">
        <f>DATA!C14</f>
        <v>県　十二</v>
      </c>
      <c r="Q33" s="542"/>
      <c r="R33" s="542"/>
      <c r="S33" s="546"/>
    </row>
    <row r="34" spans="2:19" ht="33" customHeight="1">
      <c r="B34" s="15" t="s">
        <v>72</v>
      </c>
      <c r="C34" s="544" t="str">
        <f>DATA!G13</f>
        <v/>
      </c>
      <c r="D34" s="545"/>
      <c r="E34" s="12" t="s">
        <v>76</v>
      </c>
      <c r="F34" s="544" t="str">
        <f>DATA!J13</f>
        <v/>
      </c>
      <c r="G34" s="547"/>
      <c r="H34" s="547"/>
      <c r="I34" s="548"/>
      <c r="J34" s="21"/>
      <c r="L34" s="15" t="s">
        <v>72</v>
      </c>
      <c r="M34" s="544" t="str">
        <f>DATA!G14</f>
        <v/>
      </c>
      <c r="N34" s="545"/>
      <c r="O34" s="12" t="s">
        <v>76</v>
      </c>
      <c r="P34" s="544" t="str">
        <f>DATA!J14</f>
        <v/>
      </c>
      <c r="Q34" s="547"/>
      <c r="R34" s="547"/>
      <c r="S34" s="548"/>
    </row>
    <row r="35" spans="2:19" ht="33" customHeight="1" thickBot="1">
      <c r="B35" s="18" t="s">
        <v>73</v>
      </c>
      <c r="C35" s="535" t="str">
        <f>DATA!$P$3</f>
        <v>泉丘</v>
      </c>
      <c r="D35" s="536"/>
      <c r="E35" s="117" t="s">
        <v>77</v>
      </c>
      <c r="F35" s="537" t="str">
        <f>DATA!K13</f>
        <v/>
      </c>
      <c r="G35" s="538"/>
      <c r="H35" s="538"/>
      <c r="I35" s="120" t="str">
        <f>DATA!M13</f>
        <v/>
      </c>
      <c r="J35" s="24"/>
      <c r="L35" s="18" t="s">
        <v>73</v>
      </c>
      <c r="M35" s="535" t="str">
        <f>DATA!$P$3</f>
        <v>泉丘</v>
      </c>
      <c r="N35" s="536"/>
      <c r="O35" s="117" t="s">
        <v>77</v>
      </c>
      <c r="P35" s="539" t="str">
        <f>DATA!K14</f>
        <v/>
      </c>
      <c r="Q35" s="538"/>
      <c r="R35" s="538"/>
      <c r="S35" s="118" t="str">
        <f>DATA!M14</f>
        <v/>
      </c>
    </row>
    <row r="36" spans="2:19" ht="6" customHeight="1" thickBot="1"/>
    <row r="37" spans="2:19" ht="33" customHeight="1">
      <c r="B37" s="449" t="s">
        <v>70</v>
      </c>
      <c r="C37" s="450"/>
      <c r="D37" s="450"/>
      <c r="E37" s="450"/>
      <c r="F37" s="450"/>
      <c r="G37" s="450"/>
      <c r="H37" s="450"/>
      <c r="I37" s="533"/>
      <c r="J37" s="100"/>
      <c r="L37" s="449" t="s">
        <v>70</v>
      </c>
      <c r="M37" s="450"/>
      <c r="N37" s="450"/>
      <c r="O37" s="450"/>
      <c r="P37" s="450"/>
      <c r="Q37" s="450"/>
      <c r="R37" s="450"/>
      <c r="S37" s="533"/>
    </row>
    <row r="38" spans="2:19" ht="33" customHeight="1">
      <c r="B38" s="15" t="s">
        <v>71</v>
      </c>
      <c r="C38" s="541" t="str">
        <f>DATA!I15</f>
        <v/>
      </c>
      <c r="D38" s="542"/>
      <c r="E38" s="543"/>
      <c r="F38" s="12" t="s">
        <v>74</v>
      </c>
      <c r="G38" s="101" t="str">
        <f>DATA!E15</f>
        <v/>
      </c>
      <c r="H38" s="96" t="s">
        <v>75</v>
      </c>
      <c r="I38" s="119" t="str">
        <f>DATA!L15</f>
        <v/>
      </c>
      <c r="J38" s="24"/>
      <c r="L38" s="15" t="s">
        <v>71</v>
      </c>
      <c r="M38" s="541" t="str">
        <f>DATA!I16</f>
        <v/>
      </c>
      <c r="N38" s="542"/>
      <c r="O38" s="543"/>
      <c r="P38" s="12" t="s">
        <v>74</v>
      </c>
      <c r="Q38" s="101" t="str">
        <f>DATA!E16</f>
        <v/>
      </c>
      <c r="R38" s="96" t="s">
        <v>75</v>
      </c>
      <c r="S38" s="116" t="str">
        <f>DATA!L16</f>
        <v/>
      </c>
    </row>
    <row r="39" spans="2:19" ht="33" customHeight="1">
      <c r="B39" s="15" t="s">
        <v>47</v>
      </c>
      <c r="C39" s="541" t="str">
        <f>DATA!B15</f>
        <v>0013</v>
      </c>
      <c r="D39" s="543"/>
      <c r="E39" s="12" t="s">
        <v>3</v>
      </c>
      <c r="F39" s="541" t="str">
        <f>DATA!C15</f>
        <v>県　十三</v>
      </c>
      <c r="G39" s="542"/>
      <c r="H39" s="542"/>
      <c r="I39" s="546"/>
      <c r="J39" s="21"/>
      <c r="L39" s="15" t="s">
        <v>47</v>
      </c>
      <c r="M39" s="544" t="str">
        <f>DATA!B16</f>
        <v>0014</v>
      </c>
      <c r="N39" s="545"/>
      <c r="O39" s="12" t="s">
        <v>3</v>
      </c>
      <c r="P39" s="541" t="str">
        <f>DATA!C16</f>
        <v>県　十四</v>
      </c>
      <c r="Q39" s="542"/>
      <c r="R39" s="542"/>
      <c r="S39" s="546"/>
    </row>
    <row r="40" spans="2:19" ht="33" customHeight="1" thickBot="1">
      <c r="B40" s="15" t="s">
        <v>72</v>
      </c>
      <c r="C40" s="544" t="str">
        <f>DATA!G15</f>
        <v/>
      </c>
      <c r="D40" s="545"/>
      <c r="E40" s="12" t="s">
        <v>76</v>
      </c>
      <c r="F40" s="544" t="str">
        <f>DATA!J15</f>
        <v/>
      </c>
      <c r="G40" s="547"/>
      <c r="H40" s="547"/>
      <c r="I40" s="548"/>
      <c r="J40" s="21"/>
      <c r="L40" s="18" t="s">
        <v>72</v>
      </c>
      <c r="M40" s="549" t="str">
        <f>DATA!G16</f>
        <v/>
      </c>
      <c r="N40" s="550"/>
      <c r="O40" s="82" t="s">
        <v>76</v>
      </c>
      <c r="P40" s="549" t="str">
        <f>DATA!J16</f>
        <v/>
      </c>
      <c r="Q40" s="553"/>
      <c r="R40" s="553"/>
      <c r="S40" s="554"/>
    </row>
    <row r="41" spans="2:19" ht="33" customHeight="1" thickBot="1">
      <c r="B41" s="18" t="s">
        <v>73</v>
      </c>
      <c r="C41" s="535" t="str">
        <f>DATA!$P$3</f>
        <v>泉丘</v>
      </c>
      <c r="D41" s="536"/>
      <c r="E41" s="117" t="s">
        <v>77</v>
      </c>
      <c r="F41" s="537" t="str">
        <f>DATA!K15</f>
        <v/>
      </c>
      <c r="G41" s="538"/>
      <c r="H41" s="538"/>
      <c r="I41" s="120" t="str">
        <f>DATA!M15</f>
        <v/>
      </c>
      <c r="J41" s="24"/>
      <c r="L41" s="121" t="s">
        <v>73</v>
      </c>
      <c r="M41" s="539" t="str">
        <f>DATA!$P$3</f>
        <v>泉丘</v>
      </c>
      <c r="N41" s="540"/>
      <c r="O41" s="122" t="s">
        <v>77</v>
      </c>
      <c r="P41" s="539">
        <f>DATA!K204</f>
        <v>0</v>
      </c>
      <c r="Q41" s="538"/>
      <c r="R41" s="538"/>
      <c r="S41" s="123" t="str">
        <f>DATA!M16</f>
        <v/>
      </c>
    </row>
    <row r="42" spans="2:19" ht="6" customHeight="1" thickBot="1"/>
    <row r="43" spans="2:19" ht="33" customHeight="1">
      <c r="B43" s="449" t="s">
        <v>70</v>
      </c>
      <c r="C43" s="450"/>
      <c r="D43" s="450"/>
      <c r="E43" s="450"/>
      <c r="F43" s="450"/>
      <c r="G43" s="450"/>
      <c r="H43" s="450"/>
      <c r="I43" s="533"/>
      <c r="J43" s="100"/>
      <c r="L43" s="449" t="s">
        <v>70</v>
      </c>
      <c r="M43" s="450"/>
      <c r="N43" s="450"/>
      <c r="O43" s="450"/>
      <c r="P43" s="450"/>
      <c r="Q43" s="450"/>
      <c r="R43" s="450"/>
      <c r="S43" s="533"/>
    </row>
    <row r="44" spans="2:19" ht="33" customHeight="1">
      <c r="B44" s="15" t="s">
        <v>71</v>
      </c>
      <c r="C44" s="541" t="str">
        <f>DATA!I17</f>
        <v/>
      </c>
      <c r="D44" s="542"/>
      <c r="E44" s="543"/>
      <c r="F44" s="12" t="s">
        <v>74</v>
      </c>
      <c r="G44" s="101" t="str">
        <f>DATA!E17</f>
        <v/>
      </c>
      <c r="H44" s="96" t="s">
        <v>75</v>
      </c>
      <c r="I44" s="119" t="str">
        <f>DATA!L17</f>
        <v/>
      </c>
      <c r="J44" s="24"/>
      <c r="L44" s="15" t="s">
        <v>71</v>
      </c>
      <c r="M44" s="541" t="str">
        <f>DATA!I18</f>
        <v/>
      </c>
      <c r="N44" s="542"/>
      <c r="O44" s="543"/>
      <c r="P44" s="12" t="s">
        <v>74</v>
      </c>
      <c r="Q44" s="101" t="str">
        <f>DATA!E18</f>
        <v/>
      </c>
      <c r="R44" s="96" t="s">
        <v>75</v>
      </c>
      <c r="S44" s="116" t="str">
        <f>DATA!L18</f>
        <v/>
      </c>
    </row>
    <row r="45" spans="2:19" ht="33" customHeight="1">
      <c r="B45" s="15" t="s">
        <v>47</v>
      </c>
      <c r="C45" s="544" t="str">
        <f>DATA!B17</f>
        <v>0015</v>
      </c>
      <c r="D45" s="545"/>
      <c r="E45" s="12" t="s">
        <v>3</v>
      </c>
      <c r="F45" s="541" t="str">
        <f>DATA!C17</f>
        <v>県　十五</v>
      </c>
      <c r="G45" s="542"/>
      <c r="H45" s="542"/>
      <c r="I45" s="546"/>
      <c r="J45" s="21"/>
      <c r="L45" s="15" t="s">
        <v>47</v>
      </c>
      <c r="M45" s="544" t="str">
        <f>DATA!B18</f>
        <v>0016</v>
      </c>
      <c r="N45" s="545"/>
      <c r="O45" s="12" t="s">
        <v>3</v>
      </c>
      <c r="P45" s="541" t="str">
        <f>DATA!C18</f>
        <v>県　十六</v>
      </c>
      <c r="Q45" s="542"/>
      <c r="R45" s="542"/>
      <c r="S45" s="546"/>
    </row>
    <row r="46" spans="2:19" ht="33" customHeight="1">
      <c r="B46" s="15" t="s">
        <v>72</v>
      </c>
      <c r="C46" s="544" t="str">
        <f>DATA!G17</f>
        <v/>
      </c>
      <c r="D46" s="545"/>
      <c r="E46" s="12" t="s">
        <v>76</v>
      </c>
      <c r="F46" s="544" t="str">
        <f>DATA!J17</f>
        <v/>
      </c>
      <c r="G46" s="547"/>
      <c r="H46" s="547"/>
      <c r="I46" s="548"/>
      <c r="J46" s="21"/>
      <c r="L46" s="15" t="s">
        <v>72</v>
      </c>
      <c r="M46" s="544" t="str">
        <f>DATA!G18</f>
        <v/>
      </c>
      <c r="N46" s="545"/>
      <c r="O46" s="12" t="s">
        <v>76</v>
      </c>
      <c r="P46" s="544" t="str">
        <f>DATA!J18</f>
        <v/>
      </c>
      <c r="Q46" s="547"/>
      <c r="R46" s="547"/>
      <c r="S46" s="548"/>
    </row>
    <row r="47" spans="2:19" ht="33" customHeight="1" thickBot="1">
      <c r="B47" s="18" t="s">
        <v>73</v>
      </c>
      <c r="C47" s="535" t="str">
        <f>DATA!$P$3</f>
        <v>泉丘</v>
      </c>
      <c r="D47" s="536"/>
      <c r="E47" s="117" t="s">
        <v>77</v>
      </c>
      <c r="F47" s="537" t="str">
        <f>DATA!K17</f>
        <v/>
      </c>
      <c r="G47" s="538"/>
      <c r="H47" s="538"/>
      <c r="I47" s="120" t="str">
        <f>DATA!M17</f>
        <v/>
      </c>
      <c r="J47" s="24"/>
      <c r="L47" s="18" t="s">
        <v>73</v>
      </c>
      <c r="M47" s="535" t="str">
        <f>DATA!$P$3</f>
        <v>泉丘</v>
      </c>
      <c r="N47" s="536"/>
      <c r="O47" s="117" t="s">
        <v>77</v>
      </c>
      <c r="P47" s="539" t="str">
        <f>DATA!K18</f>
        <v/>
      </c>
      <c r="Q47" s="538"/>
      <c r="R47" s="538"/>
      <c r="S47" s="118" t="str">
        <f>DATA!M18</f>
        <v/>
      </c>
    </row>
    <row r="48" spans="2:19" ht="6.75" customHeight="1" thickBot="1"/>
    <row r="49" spans="2:19" ht="33" customHeight="1">
      <c r="B49" s="449" t="s">
        <v>70</v>
      </c>
      <c r="C49" s="450"/>
      <c r="D49" s="450"/>
      <c r="E49" s="450"/>
      <c r="F49" s="450"/>
      <c r="G49" s="450"/>
      <c r="H49" s="450"/>
      <c r="I49" s="533"/>
      <c r="J49" s="100"/>
      <c r="L49" s="449" t="s">
        <v>70</v>
      </c>
      <c r="M49" s="450"/>
      <c r="N49" s="450"/>
      <c r="O49" s="450"/>
      <c r="P49" s="450"/>
      <c r="Q49" s="450"/>
      <c r="R49" s="450"/>
      <c r="S49" s="533"/>
    </row>
    <row r="50" spans="2:19" ht="33" customHeight="1">
      <c r="B50" s="15" t="s">
        <v>71</v>
      </c>
      <c r="C50" s="541" t="str">
        <f>DATA!I19</f>
        <v/>
      </c>
      <c r="D50" s="542"/>
      <c r="E50" s="543"/>
      <c r="F50" s="12" t="s">
        <v>74</v>
      </c>
      <c r="G50" s="101" t="str">
        <f>DATA!E19</f>
        <v/>
      </c>
      <c r="H50" s="96" t="s">
        <v>75</v>
      </c>
      <c r="I50" s="116" t="str">
        <f>DATA!L19</f>
        <v/>
      </c>
      <c r="J50" s="24"/>
      <c r="L50" s="15" t="s">
        <v>71</v>
      </c>
      <c r="M50" s="541" t="str">
        <f>DATA!I20</f>
        <v/>
      </c>
      <c r="N50" s="542"/>
      <c r="O50" s="543"/>
      <c r="P50" s="12" t="s">
        <v>74</v>
      </c>
      <c r="Q50" s="101" t="str">
        <f>DATA!E20</f>
        <v/>
      </c>
      <c r="R50" s="96" t="s">
        <v>75</v>
      </c>
      <c r="S50" s="116" t="str">
        <f>DATA!L20</f>
        <v/>
      </c>
    </row>
    <row r="51" spans="2:19" ht="33" customHeight="1">
      <c r="B51" s="15" t="s">
        <v>47</v>
      </c>
      <c r="C51" s="544" t="str">
        <f>DATA!B19</f>
        <v>0017</v>
      </c>
      <c r="D51" s="545"/>
      <c r="E51" s="12" t="s">
        <v>3</v>
      </c>
      <c r="F51" s="541" t="str">
        <f>DATA!C19</f>
        <v>県　十七</v>
      </c>
      <c r="G51" s="542"/>
      <c r="H51" s="542"/>
      <c r="I51" s="546"/>
      <c r="J51" s="21"/>
      <c r="L51" s="15" t="s">
        <v>47</v>
      </c>
      <c r="M51" s="544" t="str">
        <f>DATA!B20</f>
        <v>0018</v>
      </c>
      <c r="N51" s="545"/>
      <c r="O51" s="12" t="s">
        <v>3</v>
      </c>
      <c r="P51" s="541" t="str">
        <f>DATA!C20</f>
        <v>県　十八</v>
      </c>
      <c r="Q51" s="542"/>
      <c r="R51" s="542"/>
      <c r="S51" s="546"/>
    </row>
    <row r="52" spans="2:19" ht="33" customHeight="1">
      <c r="B52" s="15" t="s">
        <v>72</v>
      </c>
      <c r="C52" s="544" t="str">
        <f>DATA!G19</f>
        <v/>
      </c>
      <c r="D52" s="545"/>
      <c r="E52" s="12" t="s">
        <v>76</v>
      </c>
      <c r="F52" s="544" t="str">
        <f>DATA!J19</f>
        <v/>
      </c>
      <c r="G52" s="547"/>
      <c r="H52" s="547"/>
      <c r="I52" s="548"/>
      <c r="J52" s="21"/>
      <c r="L52" s="15" t="s">
        <v>72</v>
      </c>
      <c r="M52" s="544" t="str">
        <f>DATA!G20</f>
        <v/>
      </c>
      <c r="N52" s="545"/>
      <c r="O52" s="12" t="s">
        <v>76</v>
      </c>
      <c r="P52" s="544" t="str">
        <f>DATA!J20</f>
        <v/>
      </c>
      <c r="Q52" s="547"/>
      <c r="R52" s="547"/>
      <c r="S52" s="548"/>
    </row>
    <row r="53" spans="2:19" ht="33" customHeight="1" thickBot="1">
      <c r="B53" s="18" t="s">
        <v>73</v>
      </c>
      <c r="C53" s="535" t="str">
        <f>DATA!$P$3</f>
        <v>泉丘</v>
      </c>
      <c r="D53" s="536"/>
      <c r="E53" s="117" t="s">
        <v>77</v>
      </c>
      <c r="F53" s="539" t="str">
        <f>DATA!K19</f>
        <v/>
      </c>
      <c r="G53" s="538"/>
      <c r="H53" s="538"/>
      <c r="I53" s="118" t="str">
        <f>DATA!M19</f>
        <v/>
      </c>
      <c r="J53" s="24"/>
      <c r="L53" s="18" t="s">
        <v>73</v>
      </c>
      <c r="M53" s="535" t="str">
        <f>DATA!$P$3</f>
        <v>泉丘</v>
      </c>
      <c r="N53" s="536"/>
      <c r="O53" s="117" t="s">
        <v>77</v>
      </c>
      <c r="P53" s="539" t="str">
        <f>DATA!K20</f>
        <v/>
      </c>
      <c r="Q53" s="538"/>
      <c r="R53" s="538"/>
      <c r="S53" s="118" t="str">
        <f>DATA!M20</f>
        <v/>
      </c>
    </row>
    <row r="54" spans="2:19" ht="6.75" customHeight="1" thickBot="1"/>
    <row r="55" spans="2:19" ht="33" customHeight="1">
      <c r="B55" s="449" t="s">
        <v>70</v>
      </c>
      <c r="C55" s="450"/>
      <c r="D55" s="450"/>
      <c r="E55" s="450"/>
      <c r="F55" s="450"/>
      <c r="G55" s="450"/>
      <c r="H55" s="450"/>
      <c r="I55" s="533"/>
      <c r="J55" s="100"/>
      <c r="L55" s="449" t="s">
        <v>70</v>
      </c>
      <c r="M55" s="450"/>
      <c r="N55" s="450"/>
      <c r="O55" s="450"/>
      <c r="P55" s="450"/>
      <c r="Q55" s="450"/>
      <c r="R55" s="450"/>
      <c r="S55" s="533"/>
    </row>
    <row r="56" spans="2:19" ht="33" customHeight="1">
      <c r="B56" s="15" t="s">
        <v>71</v>
      </c>
      <c r="C56" s="541" t="str">
        <f>DATA!I21</f>
        <v/>
      </c>
      <c r="D56" s="542"/>
      <c r="E56" s="543"/>
      <c r="F56" s="12" t="s">
        <v>74</v>
      </c>
      <c r="G56" s="101" t="str">
        <f>DATA!E21</f>
        <v/>
      </c>
      <c r="H56" s="96" t="s">
        <v>75</v>
      </c>
      <c r="I56" s="119" t="str">
        <f>DATA!L21</f>
        <v/>
      </c>
      <c r="J56" s="24"/>
      <c r="L56" s="15" t="s">
        <v>71</v>
      </c>
      <c r="M56" s="541" t="str">
        <f>DATA!I22</f>
        <v/>
      </c>
      <c r="N56" s="542"/>
      <c r="O56" s="543"/>
      <c r="P56" s="12" t="s">
        <v>74</v>
      </c>
      <c r="Q56" s="101" t="str">
        <f>DATA!E22</f>
        <v/>
      </c>
      <c r="R56" s="96" t="s">
        <v>75</v>
      </c>
      <c r="S56" s="116" t="str">
        <f>DATA!L22</f>
        <v/>
      </c>
    </row>
    <row r="57" spans="2:19" ht="33" customHeight="1">
      <c r="B57" s="15" t="s">
        <v>47</v>
      </c>
      <c r="C57" s="544" t="str">
        <f>DATA!B21</f>
        <v>0019</v>
      </c>
      <c r="D57" s="545"/>
      <c r="E57" s="12" t="s">
        <v>3</v>
      </c>
      <c r="F57" s="541" t="str">
        <f>DATA!C21</f>
        <v>県　十九</v>
      </c>
      <c r="G57" s="542"/>
      <c r="H57" s="542"/>
      <c r="I57" s="546"/>
      <c r="J57" s="21"/>
      <c r="L57" s="15" t="s">
        <v>47</v>
      </c>
      <c r="M57" s="544" t="str">
        <f>DATA!B22</f>
        <v>0020</v>
      </c>
      <c r="N57" s="545"/>
      <c r="O57" s="12" t="s">
        <v>3</v>
      </c>
      <c r="P57" s="541" t="str">
        <f>DATA!C22</f>
        <v>県　二十</v>
      </c>
      <c r="Q57" s="542"/>
      <c r="R57" s="542"/>
      <c r="S57" s="546"/>
    </row>
    <row r="58" spans="2:19" ht="33" customHeight="1">
      <c r="B58" s="15" t="s">
        <v>72</v>
      </c>
      <c r="C58" s="544" t="str">
        <f>DATA!G21</f>
        <v/>
      </c>
      <c r="D58" s="545"/>
      <c r="E58" s="12" t="s">
        <v>76</v>
      </c>
      <c r="F58" s="544" t="str">
        <f>DATA!J21</f>
        <v/>
      </c>
      <c r="G58" s="547"/>
      <c r="H58" s="547"/>
      <c r="I58" s="548"/>
      <c r="J58" s="21"/>
      <c r="L58" s="15" t="s">
        <v>72</v>
      </c>
      <c r="M58" s="544" t="str">
        <f>DATA!G22</f>
        <v/>
      </c>
      <c r="N58" s="545"/>
      <c r="O58" s="12" t="s">
        <v>76</v>
      </c>
      <c r="P58" s="544" t="str">
        <f>DATA!J22</f>
        <v/>
      </c>
      <c r="Q58" s="547"/>
      <c r="R58" s="547"/>
      <c r="S58" s="548"/>
    </row>
    <row r="59" spans="2:19" ht="33" customHeight="1" thickBot="1">
      <c r="B59" s="18" t="s">
        <v>73</v>
      </c>
      <c r="C59" s="535" t="str">
        <f>DATA!$P$3</f>
        <v>泉丘</v>
      </c>
      <c r="D59" s="536"/>
      <c r="E59" s="117" t="s">
        <v>77</v>
      </c>
      <c r="F59" s="537" t="str">
        <f>DATA!K21</f>
        <v/>
      </c>
      <c r="G59" s="538"/>
      <c r="H59" s="538"/>
      <c r="I59" s="120" t="str">
        <f>DATA!M21</f>
        <v/>
      </c>
      <c r="J59" s="24"/>
      <c r="L59" s="18" t="s">
        <v>73</v>
      </c>
      <c r="M59" s="535" t="str">
        <f>DATA!$P$3</f>
        <v>泉丘</v>
      </c>
      <c r="N59" s="536"/>
      <c r="O59" s="117" t="s">
        <v>77</v>
      </c>
      <c r="P59" s="539" t="str">
        <f>DATA!K22</f>
        <v/>
      </c>
      <c r="Q59" s="538"/>
      <c r="R59" s="538"/>
      <c r="S59" s="118" t="str">
        <f>DATA!M22</f>
        <v/>
      </c>
    </row>
    <row r="60" spans="2:19" ht="6.75" customHeight="1" thickBot="1"/>
    <row r="61" spans="2:19" ht="33" customHeight="1">
      <c r="B61" s="449" t="s">
        <v>70</v>
      </c>
      <c r="C61" s="450"/>
      <c r="D61" s="450"/>
      <c r="E61" s="450"/>
      <c r="F61" s="450"/>
      <c r="G61" s="450"/>
      <c r="H61" s="450"/>
      <c r="I61" s="533"/>
      <c r="J61" s="100"/>
      <c r="L61" s="449" t="s">
        <v>70</v>
      </c>
      <c r="M61" s="450"/>
      <c r="N61" s="450"/>
      <c r="O61" s="450"/>
      <c r="P61" s="450"/>
      <c r="Q61" s="450"/>
      <c r="R61" s="450"/>
      <c r="S61" s="533"/>
    </row>
    <row r="62" spans="2:19" ht="33" customHeight="1">
      <c r="B62" s="15" t="s">
        <v>71</v>
      </c>
      <c r="C62" s="541" t="str">
        <f>DATA!I23</f>
        <v/>
      </c>
      <c r="D62" s="542"/>
      <c r="E62" s="543"/>
      <c r="F62" s="12" t="s">
        <v>74</v>
      </c>
      <c r="G62" s="101" t="str">
        <f>DATA!E23</f>
        <v/>
      </c>
      <c r="H62" s="96" t="s">
        <v>75</v>
      </c>
      <c r="I62" s="119" t="str">
        <f>DATA!L23</f>
        <v/>
      </c>
      <c r="J62" s="24"/>
      <c r="L62" s="15" t="s">
        <v>71</v>
      </c>
      <c r="M62" s="541" t="str">
        <f>DATA!I24</f>
        <v/>
      </c>
      <c r="N62" s="542"/>
      <c r="O62" s="543"/>
      <c r="P62" s="12" t="s">
        <v>74</v>
      </c>
      <c r="Q62" s="101" t="str">
        <f>DATA!E24</f>
        <v/>
      </c>
      <c r="R62" s="96" t="s">
        <v>75</v>
      </c>
      <c r="S62" s="116" t="str">
        <f>DATA!L24</f>
        <v/>
      </c>
    </row>
    <row r="63" spans="2:19" ht="33" customHeight="1">
      <c r="B63" s="15" t="s">
        <v>47</v>
      </c>
      <c r="C63" s="544" t="str">
        <f>DATA!B23</f>
        <v>0021</v>
      </c>
      <c r="D63" s="545"/>
      <c r="E63" s="12" t="s">
        <v>3</v>
      </c>
      <c r="F63" s="541" t="str">
        <f>DATA!C23</f>
        <v>県　二十一</v>
      </c>
      <c r="G63" s="542"/>
      <c r="H63" s="542"/>
      <c r="I63" s="546"/>
      <c r="J63" s="21"/>
      <c r="L63" s="15" t="s">
        <v>47</v>
      </c>
      <c r="M63" s="544" t="str">
        <f>DATA!B24</f>
        <v>0022</v>
      </c>
      <c r="N63" s="545"/>
      <c r="O63" s="12" t="s">
        <v>3</v>
      </c>
      <c r="P63" s="541" t="str">
        <f>DATA!C24</f>
        <v>県　二十二</v>
      </c>
      <c r="Q63" s="542"/>
      <c r="R63" s="542"/>
      <c r="S63" s="546"/>
    </row>
    <row r="64" spans="2:19" ht="33" customHeight="1">
      <c r="B64" s="15" t="s">
        <v>72</v>
      </c>
      <c r="C64" s="544" t="str">
        <f>DATA!G23</f>
        <v/>
      </c>
      <c r="D64" s="545"/>
      <c r="E64" s="12" t="s">
        <v>76</v>
      </c>
      <c r="F64" s="544" t="str">
        <f>DATA!J23</f>
        <v/>
      </c>
      <c r="G64" s="547"/>
      <c r="H64" s="547"/>
      <c r="I64" s="548"/>
      <c r="J64" s="21"/>
      <c r="L64" s="15" t="s">
        <v>72</v>
      </c>
      <c r="M64" s="544" t="str">
        <f>DATA!G24</f>
        <v/>
      </c>
      <c r="N64" s="545"/>
      <c r="O64" s="12" t="s">
        <v>76</v>
      </c>
      <c r="P64" s="544" t="str">
        <f>DATA!J24</f>
        <v/>
      </c>
      <c r="Q64" s="547"/>
      <c r="R64" s="547"/>
      <c r="S64" s="548"/>
    </row>
    <row r="65" spans="2:19" ht="33" customHeight="1" thickBot="1">
      <c r="B65" s="18" t="s">
        <v>73</v>
      </c>
      <c r="C65" s="535" t="str">
        <f>DATA!$P$3</f>
        <v>泉丘</v>
      </c>
      <c r="D65" s="536"/>
      <c r="E65" s="117" t="s">
        <v>77</v>
      </c>
      <c r="F65" s="537" t="str">
        <f>DATA!K23</f>
        <v/>
      </c>
      <c r="G65" s="538"/>
      <c r="H65" s="538"/>
      <c r="I65" s="120" t="str">
        <f>DATA!M23</f>
        <v/>
      </c>
      <c r="J65" s="24"/>
      <c r="L65" s="18" t="s">
        <v>73</v>
      </c>
      <c r="M65" s="535" t="str">
        <f>DATA!$P$3</f>
        <v>泉丘</v>
      </c>
      <c r="N65" s="536"/>
      <c r="O65" s="117" t="s">
        <v>77</v>
      </c>
      <c r="P65" s="539" t="str">
        <f>DATA!K24</f>
        <v/>
      </c>
      <c r="Q65" s="538"/>
      <c r="R65" s="538"/>
      <c r="S65" s="118" t="str">
        <f>DATA!M24</f>
        <v/>
      </c>
    </row>
    <row r="66" spans="2:19" ht="6.75" customHeight="1" thickBot="1">
      <c r="B66" s="21"/>
      <c r="C66" s="21"/>
      <c r="D66" s="21"/>
      <c r="E66" s="99"/>
      <c r="F66" s="21"/>
      <c r="G66" s="21"/>
      <c r="H66" s="21"/>
      <c r="I66" s="24"/>
      <c r="J66" s="24"/>
      <c r="L66" s="21"/>
      <c r="M66" s="21"/>
      <c r="N66" s="21"/>
      <c r="O66" s="99"/>
      <c r="P66" s="21"/>
      <c r="Q66" s="21"/>
      <c r="R66" s="21"/>
      <c r="S66" s="24"/>
    </row>
    <row r="67" spans="2:19" ht="33" customHeight="1">
      <c r="B67" s="449" t="s">
        <v>70</v>
      </c>
      <c r="C67" s="450"/>
      <c r="D67" s="450"/>
      <c r="E67" s="450"/>
      <c r="F67" s="450"/>
      <c r="G67" s="450"/>
      <c r="H67" s="450"/>
      <c r="I67" s="533"/>
      <c r="J67" s="100"/>
      <c r="L67" s="449" t="s">
        <v>70</v>
      </c>
      <c r="M67" s="450"/>
      <c r="N67" s="450"/>
      <c r="O67" s="450"/>
      <c r="P67" s="450"/>
      <c r="Q67" s="450"/>
      <c r="R67" s="450"/>
      <c r="S67" s="533"/>
    </row>
    <row r="68" spans="2:19" ht="33" customHeight="1">
      <c r="B68" s="15" t="s">
        <v>71</v>
      </c>
      <c r="C68" s="541" t="str">
        <f>DATA!I25</f>
        <v/>
      </c>
      <c r="D68" s="542"/>
      <c r="E68" s="543"/>
      <c r="F68" s="12" t="s">
        <v>74</v>
      </c>
      <c r="G68" s="101" t="str">
        <f>DATA!E25</f>
        <v/>
      </c>
      <c r="H68" s="96" t="s">
        <v>75</v>
      </c>
      <c r="I68" s="119" t="str">
        <f>DATA!L25</f>
        <v/>
      </c>
      <c r="J68" s="24"/>
      <c r="L68" s="15" t="s">
        <v>71</v>
      </c>
      <c r="M68" s="541" t="str">
        <f>DATA!I26</f>
        <v/>
      </c>
      <c r="N68" s="542"/>
      <c r="O68" s="543"/>
      <c r="P68" s="12" t="s">
        <v>74</v>
      </c>
      <c r="Q68" s="101" t="str">
        <f>DATA!E26</f>
        <v/>
      </c>
      <c r="R68" s="96" t="s">
        <v>75</v>
      </c>
      <c r="S68" s="116" t="str">
        <f>DATA!L26</f>
        <v/>
      </c>
    </row>
    <row r="69" spans="2:19" ht="33" customHeight="1">
      <c r="B69" s="15" t="s">
        <v>47</v>
      </c>
      <c r="C69" s="544" t="str">
        <f>DATA!B25</f>
        <v>0023</v>
      </c>
      <c r="D69" s="545"/>
      <c r="E69" s="12" t="s">
        <v>3</v>
      </c>
      <c r="F69" s="541" t="str">
        <f>DATA!C25</f>
        <v>県　二十三</v>
      </c>
      <c r="G69" s="542"/>
      <c r="H69" s="542"/>
      <c r="I69" s="546"/>
      <c r="J69" s="21"/>
      <c r="L69" s="15" t="s">
        <v>47</v>
      </c>
      <c r="M69" s="544" t="str">
        <f>DATA!B26</f>
        <v>0024</v>
      </c>
      <c r="N69" s="545"/>
      <c r="O69" s="12" t="s">
        <v>3</v>
      </c>
      <c r="P69" s="541" t="str">
        <f>DATA!C26</f>
        <v>県　二十四</v>
      </c>
      <c r="Q69" s="542"/>
      <c r="R69" s="542"/>
      <c r="S69" s="546"/>
    </row>
    <row r="70" spans="2:19" ht="33" customHeight="1">
      <c r="B70" s="15" t="s">
        <v>72</v>
      </c>
      <c r="C70" s="544" t="str">
        <f>DATA!G25</f>
        <v/>
      </c>
      <c r="D70" s="545"/>
      <c r="E70" s="12" t="s">
        <v>76</v>
      </c>
      <c r="F70" s="544" t="str">
        <f>DATA!J25</f>
        <v/>
      </c>
      <c r="G70" s="547"/>
      <c r="H70" s="547"/>
      <c r="I70" s="548"/>
      <c r="J70" s="21"/>
      <c r="L70" s="15" t="s">
        <v>72</v>
      </c>
      <c r="M70" s="544" t="str">
        <f>DATA!G26</f>
        <v/>
      </c>
      <c r="N70" s="545"/>
      <c r="O70" s="12" t="s">
        <v>76</v>
      </c>
      <c r="P70" s="544" t="str">
        <f>DATA!J26</f>
        <v/>
      </c>
      <c r="Q70" s="547"/>
      <c r="R70" s="547"/>
      <c r="S70" s="548"/>
    </row>
    <row r="71" spans="2:19" ht="33" customHeight="1" thickBot="1">
      <c r="B71" s="18" t="s">
        <v>73</v>
      </c>
      <c r="C71" s="535" t="str">
        <f>DATA!$P$3</f>
        <v>泉丘</v>
      </c>
      <c r="D71" s="536"/>
      <c r="E71" s="117" t="s">
        <v>77</v>
      </c>
      <c r="F71" s="537" t="str">
        <f>DATA!K25</f>
        <v/>
      </c>
      <c r="G71" s="538"/>
      <c r="H71" s="538"/>
      <c r="I71" s="120" t="str">
        <f>DATA!M25</f>
        <v/>
      </c>
      <c r="J71" s="24"/>
      <c r="L71" s="18" t="s">
        <v>73</v>
      </c>
      <c r="M71" s="535" t="str">
        <f>DATA!$P$3</f>
        <v>泉丘</v>
      </c>
      <c r="N71" s="536"/>
      <c r="O71" s="117" t="s">
        <v>77</v>
      </c>
      <c r="P71" s="539" t="str">
        <f>DATA!K26</f>
        <v/>
      </c>
      <c r="Q71" s="538"/>
      <c r="R71" s="538"/>
      <c r="S71" s="118" t="str">
        <f>DATA!M26</f>
        <v/>
      </c>
    </row>
    <row r="72" spans="2:19" ht="6.75" customHeight="1" thickBot="1"/>
    <row r="73" spans="2:19" ht="33" customHeight="1">
      <c r="B73" s="449" t="s">
        <v>70</v>
      </c>
      <c r="C73" s="450"/>
      <c r="D73" s="450"/>
      <c r="E73" s="450"/>
      <c r="F73" s="450"/>
      <c r="G73" s="450"/>
      <c r="H73" s="450"/>
      <c r="I73" s="533"/>
      <c r="J73" s="100"/>
      <c r="L73" s="449" t="s">
        <v>70</v>
      </c>
      <c r="M73" s="450"/>
      <c r="N73" s="450"/>
      <c r="O73" s="450"/>
      <c r="P73" s="450"/>
      <c r="Q73" s="450"/>
      <c r="R73" s="450"/>
      <c r="S73" s="533"/>
    </row>
    <row r="74" spans="2:19" ht="33" customHeight="1">
      <c r="B74" s="15" t="s">
        <v>71</v>
      </c>
      <c r="C74" s="541" t="str">
        <f>DATA!I27</f>
        <v/>
      </c>
      <c r="D74" s="542"/>
      <c r="E74" s="543"/>
      <c r="F74" s="12" t="s">
        <v>74</v>
      </c>
      <c r="G74" s="101" t="str">
        <f>DATA!E27</f>
        <v/>
      </c>
      <c r="H74" s="96" t="s">
        <v>75</v>
      </c>
      <c r="I74" s="119" t="str">
        <f>DATA!L27</f>
        <v/>
      </c>
      <c r="J74" s="24"/>
      <c r="L74" s="15" t="s">
        <v>71</v>
      </c>
      <c r="M74" s="541" t="str">
        <f>DATA!I28</f>
        <v/>
      </c>
      <c r="N74" s="542"/>
      <c r="O74" s="543"/>
      <c r="P74" s="12" t="s">
        <v>74</v>
      </c>
      <c r="Q74" s="101" t="str">
        <f>DATA!E28</f>
        <v/>
      </c>
      <c r="R74" s="96" t="s">
        <v>75</v>
      </c>
      <c r="S74" s="116" t="str">
        <f>DATA!L28</f>
        <v/>
      </c>
    </row>
    <row r="75" spans="2:19" ht="33" customHeight="1">
      <c r="B75" s="15" t="s">
        <v>47</v>
      </c>
      <c r="C75" s="544" t="str">
        <f>DATA!B27</f>
        <v>0025</v>
      </c>
      <c r="D75" s="545"/>
      <c r="E75" s="12" t="s">
        <v>3</v>
      </c>
      <c r="F75" s="541" t="str">
        <f>DATA!C27</f>
        <v>県　二十五</v>
      </c>
      <c r="G75" s="542"/>
      <c r="H75" s="542"/>
      <c r="I75" s="546"/>
      <c r="J75" s="21"/>
      <c r="L75" s="15" t="s">
        <v>47</v>
      </c>
      <c r="M75" s="544" t="str">
        <f>DATA!B28</f>
        <v>0026</v>
      </c>
      <c r="N75" s="545"/>
      <c r="O75" s="12" t="s">
        <v>3</v>
      </c>
      <c r="P75" s="541" t="str">
        <f>DATA!C28</f>
        <v>県　二十六</v>
      </c>
      <c r="Q75" s="542"/>
      <c r="R75" s="542"/>
      <c r="S75" s="546"/>
    </row>
    <row r="76" spans="2:19" ht="33" customHeight="1">
      <c r="B76" s="15" t="s">
        <v>72</v>
      </c>
      <c r="C76" s="544" t="str">
        <f>DATA!G27</f>
        <v/>
      </c>
      <c r="D76" s="545"/>
      <c r="E76" s="12" t="s">
        <v>76</v>
      </c>
      <c r="F76" s="544" t="str">
        <f>DATA!J27</f>
        <v/>
      </c>
      <c r="G76" s="547"/>
      <c r="H76" s="547"/>
      <c r="I76" s="548"/>
      <c r="J76" s="21"/>
      <c r="L76" s="15" t="s">
        <v>72</v>
      </c>
      <c r="M76" s="544" t="str">
        <f>DATA!G28</f>
        <v/>
      </c>
      <c r="N76" s="545"/>
      <c r="O76" s="12" t="s">
        <v>76</v>
      </c>
      <c r="P76" s="544" t="str">
        <f>DATA!J28</f>
        <v/>
      </c>
      <c r="Q76" s="547"/>
      <c r="R76" s="547"/>
      <c r="S76" s="548"/>
    </row>
    <row r="77" spans="2:19" ht="33" customHeight="1" thickBot="1">
      <c r="B77" s="18" t="s">
        <v>73</v>
      </c>
      <c r="C77" s="535" t="str">
        <f>DATA!$P$3</f>
        <v>泉丘</v>
      </c>
      <c r="D77" s="536"/>
      <c r="E77" s="117" t="s">
        <v>77</v>
      </c>
      <c r="F77" s="537" t="str">
        <f>DATA!K27</f>
        <v/>
      </c>
      <c r="G77" s="538"/>
      <c r="H77" s="538"/>
      <c r="I77" s="120" t="str">
        <f>DATA!M27</f>
        <v/>
      </c>
      <c r="J77" s="24"/>
      <c r="L77" s="18" t="s">
        <v>73</v>
      </c>
      <c r="M77" s="535" t="str">
        <f>DATA!$P$3</f>
        <v>泉丘</v>
      </c>
      <c r="N77" s="536"/>
      <c r="O77" s="117" t="s">
        <v>77</v>
      </c>
      <c r="P77" s="539" t="str">
        <f>DATA!K28</f>
        <v/>
      </c>
      <c r="Q77" s="538"/>
      <c r="R77" s="538"/>
      <c r="S77" s="120" t="str">
        <f>DATA!M28</f>
        <v/>
      </c>
    </row>
    <row r="78" spans="2:19" ht="6.75" customHeight="1" thickBot="1"/>
    <row r="79" spans="2:19" ht="33" customHeight="1">
      <c r="B79" s="449" t="s">
        <v>70</v>
      </c>
      <c r="C79" s="450"/>
      <c r="D79" s="450"/>
      <c r="E79" s="450"/>
      <c r="F79" s="450"/>
      <c r="G79" s="450"/>
      <c r="H79" s="450"/>
      <c r="I79" s="533"/>
      <c r="J79" s="100"/>
      <c r="L79" s="449" t="s">
        <v>70</v>
      </c>
      <c r="M79" s="450"/>
      <c r="N79" s="450"/>
      <c r="O79" s="450"/>
      <c r="P79" s="450"/>
      <c r="Q79" s="450"/>
      <c r="R79" s="450"/>
      <c r="S79" s="533"/>
    </row>
    <row r="80" spans="2:19" ht="33" customHeight="1">
      <c r="B80" s="15" t="s">
        <v>71</v>
      </c>
      <c r="C80" s="541" t="str">
        <f>DATA!I29</f>
        <v/>
      </c>
      <c r="D80" s="542"/>
      <c r="E80" s="543"/>
      <c r="F80" s="12" t="s">
        <v>74</v>
      </c>
      <c r="G80" s="101" t="str">
        <f>DATA!E29</f>
        <v/>
      </c>
      <c r="H80" s="96" t="s">
        <v>75</v>
      </c>
      <c r="I80" s="119" t="str">
        <f>DATA!L29</f>
        <v/>
      </c>
      <c r="J80" s="24"/>
      <c r="L80" s="15" t="s">
        <v>71</v>
      </c>
      <c r="M80" s="541" t="str">
        <f>DATA!I30</f>
        <v/>
      </c>
      <c r="N80" s="542"/>
      <c r="O80" s="543"/>
      <c r="P80" s="12" t="s">
        <v>74</v>
      </c>
      <c r="Q80" s="101" t="str">
        <f>DATA!E30</f>
        <v/>
      </c>
      <c r="R80" s="96" t="s">
        <v>75</v>
      </c>
      <c r="S80" s="116" t="str">
        <f>DATA!L30</f>
        <v/>
      </c>
    </row>
    <row r="81" spans="2:19" ht="33" customHeight="1">
      <c r="B81" s="15" t="s">
        <v>47</v>
      </c>
      <c r="C81" s="544" t="str">
        <f>DATA!B29</f>
        <v>0027</v>
      </c>
      <c r="D81" s="545"/>
      <c r="E81" s="12" t="s">
        <v>3</v>
      </c>
      <c r="F81" s="541" t="str">
        <f>DATA!C29</f>
        <v>県　二十七</v>
      </c>
      <c r="G81" s="542"/>
      <c r="H81" s="542"/>
      <c r="I81" s="546"/>
      <c r="J81" s="21"/>
      <c r="L81" s="15" t="s">
        <v>47</v>
      </c>
      <c r="M81" s="544" t="str">
        <f>DATA!B30</f>
        <v>0028</v>
      </c>
      <c r="N81" s="545"/>
      <c r="O81" s="12" t="s">
        <v>3</v>
      </c>
      <c r="P81" s="541" t="str">
        <f>DATA!C30</f>
        <v>県　二十八</v>
      </c>
      <c r="Q81" s="542"/>
      <c r="R81" s="542"/>
      <c r="S81" s="546"/>
    </row>
    <row r="82" spans="2:19" ht="33" customHeight="1">
      <c r="B82" s="15" t="s">
        <v>72</v>
      </c>
      <c r="C82" s="544" t="str">
        <f>DATA!G29</f>
        <v/>
      </c>
      <c r="D82" s="545"/>
      <c r="E82" s="12" t="s">
        <v>76</v>
      </c>
      <c r="F82" s="544" t="str">
        <f>DATA!J29</f>
        <v/>
      </c>
      <c r="G82" s="547"/>
      <c r="H82" s="547"/>
      <c r="I82" s="548"/>
      <c r="J82" s="21"/>
      <c r="L82" s="15" t="s">
        <v>72</v>
      </c>
      <c r="M82" s="544" t="str">
        <f>DATA!G30</f>
        <v/>
      </c>
      <c r="N82" s="545"/>
      <c r="O82" s="12" t="s">
        <v>76</v>
      </c>
      <c r="P82" s="544" t="str">
        <f>DATA!J30</f>
        <v/>
      </c>
      <c r="Q82" s="547"/>
      <c r="R82" s="547"/>
      <c r="S82" s="548"/>
    </row>
    <row r="83" spans="2:19" ht="33" customHeight="1" thickBot="1">
      <c r="B83" s="18" t="s">
        <v>73</v>
      </c>
      <c r="C83" s="535" t="str">
        <f>DATA!$P$3</f>
        <v>泉丘</v>
      </c>
      <c r="D83" s="536"/>
      <c r="E83" s="117" t="s">
        <v>77</v>
      </c>
      <c r="F83" s="537" t="str">
        <f>DATA!K29</f>
        <v/>
      </c>
      <c r="G83" s="538"/>
      <c r="H83" s="538"/>
      <c r="I83" s="120" t="str">
        <f>DATA!M29</f>
        <v/>
      </c>
      <c r="J83" s="24"/>
      <c r="L83" s="18" t="s">
        <v>73</v>
      </c>
      <c r="M83" s="535" t="str">
        <f>DATA!$P$3</f>
        <v>泉丘</v>
      </c>
      <c r="N83" s="536"/>
      <c r="O83" s="117" t="s">
        <v>77</v>
      </c>
      <c r="P83" s="539" t="str">
        <f>DATA!K30</f>
        <v/>
      </c>
      <c r="Q83" s="538"/>
      <c r="R83" s="538"/>
      <c r="S83" s="118" t="str">
        <f>DATA!M30</f>
        <v/>
      </c>
    </row>
    <row r="84" spans="2:19" ht="6.75" customHeight="1" thickBot="1"/>
    <row r="85" spans="2:19" ht="33" customHeight="1">
      <c r="B85" s="449" t="s">
        <v>70</v>
      </c>
      <c r="C85" s="450"/>
      <c r="D85" s="450"/>
      <c r="E85" s="450"/>
      <c r="F85" s="450"/>
      <c r="G85" s="450"/>
      <c r="H85" s="450"/>
      <c r="I85" s="533"/>
      <c r="J85" s="100"/>
      <c r="L85" s="449" t="s">
        <v>70</v>
      </c>
      <c r="M85" s="450"/>
      <c r="N85" s="450"/>
      <c r="O85" s="450"/>
      <c r="P85" s="450"/>
      <c r="Q85" s="450"/>
      <c r="R85" s="450"/>
      <c r="S85" s="533"/>
    </row>
    <row r="86" spans="2:19" ht="33" customHeight="1">
      <c r="B86" s="15" t="s">
        <v>71</v>
      </c>
      <c r="C86" s="541" t="str">
        <f>DATA!I31</f>
        <v/>
      </c>
      <c r="D86" s="542"/>
      <c r="E86" s="543"/>
      <c r="F86" s="12" t="s">
        <v>74</v>
      </c>
      <c r="G86" s="101" t="str">
        <f>DATA!E31</f>
        <v/>
      </c>
      <c r="H86" s="96" t="s">
        <v>75</v>
      </c>
      <c r="I86" s="119" t="str">
        <f>DATA!L31</f>
        <v/>
      </c>
      <c r="J86" s="24"/>
      <c r="L86" s="15" t="s">
        <v>71</v>
      </c>
      <c r="M86" s="541" t="str">
        <f>DATA!I32</f>
        <v/>
      </c>
      <c r="N86" s="542"/>
      <c r="O86" s="543"/>
      <c r="P86" s="12" t="s">
        <v>74</v>
      </c>
      <c r="Q86" s="101" t="str">
        <f>DATA!E32</f>
        <v/>
      </c>
      <c r="R86" s="96" t="s">
        <v>75</v>
      </c>
      <c r="S86" s="116" t="str">
        <f>DATA!L32</f>
        <v/>
      </c>
    </row>
    <row r="87" spans="2:19" ht="33" customHeight="1">
      <c r="B87" s="15" t="s">
        <v>47</v>
      </c>
      <c r="C87" s="544" t="str">
        <f>DATA!B31</f>
        <v>0029</v>
      </c>
      <c r="D87" s="545"/>
      <c r="E87" s="12" t="s">
        <v>3</v>
      </c>
      <c r="F87" s="541" t="str">
        <f>DATA!C31</f>
        <v>県　二十九</v>
      </c>
      <c r="G87" s="542"/>
      <c r="H87" s="542"/>
      <c r="I87" s="546"/>
      <c r="J87" s="21"/>
      <c r="L87" s="15" t="s">
        <v>47</v>
      </c>
      <c r="M87" s="544" t="str">
        <f>DATA!B32</f>
        <v>0030</v>
      </c>
      <c r="N87" s="545"/>
      <c r="O87" s="12" t="s">
        <v>3</v>
      </c>
      <c r="P87" s="541" t="str">
        <f>DATA!C32</f>
        <v>県　三十</v>
      </c>
      <c r="Q87" s="542"/>
      <c r="R87" s="542"/>
      <c r="S87" s="546"/>
    </row>
    <row r="88" spans="2:19" ht="33" customHeight="1" thickBot="1">
      <c r="B88" s="15" t="s">
        <v>72</v>
      </c>
      <c r="C88" s="544" t="str">
        <f>DATA!G31</f>
        <v/>
      </c>
      <c r="D88" s="545"/>
      <c r="E88" s="12" t="s">
        <v>76</v>
      </c>
      <c r="F88" s="544" t="str">
        <f>DATA!J31</f>
        <v/>
      </c>
      <c r="G88" s="547"/>
      <c r="H88" s="547"/>
      <c r="I88" s="548"/>
      <c r="J88" s="21"/>
      <c r="L88" s="18" t="s">
        <v>72</v>
      </c>
      <c r="M88" s="549" t="str">
        <f>DATA!G32</f>
        <v/>
      </c>
      <c r="N88" s="550"/>
      <c r="O88" s="82" t="s">
        <v>76</v>
      </c>
      <c r="P88" s="535" t="str">
        <f>DATA!J32</f>
        <v/>
      </c>
      <c r="Q88" s="551"/>
      <c r="R88" s="551"/>
      <c r="S88" s="552"/>
    </row>
    <row r="89" spans="2:19" ht="33" customHeight="1" thickBot="1">
      <c r="B89" s="18" t="s">
        <v>73</v>
      </c>
      <c r="C89" s="535" t="str">
        <f>DATA!$P$3</f>
        <v>泉丘</v>
      </c>
      <c r="D89" s="536"/>
      <c r="E89" s="117" t="s">
        <v>77</v>
      </c>
      <c r="F89" s="537" t="str">
        <f>DATA!K31</f>
        <v/>
      </c>
      <c r="G89" s="538"/>
      <c r="H89" s="538"/>
      <c r="I89" s="120" t="str">
        <f>DATA!M31</f>
        <v/>
      </c>
      <c r="J89" s="24"/>
      <c r="L89" s="121" t="s">
        <v>73</v>
      </c>
      <c r="M89" s="539" t="str">
        <f>DATA!$P$3</f>
        <v>泉丘</v>
      </c>
      <c r="N89" s="540"/>
      <c r="O89" s="122" t="s">
        <v>77</v>
      </c>
      <c r="P89" s="539" t="str">
        <f>DATA!K32</f>
        <v/>
      </c>
      <c r="Q89" s="538"/>
      <c r="R89" s="538"/>
      <c r="S89" s="123" t="str">
        <f>DATA!M32</f>
        <v/>
      </c>
    </row>
    <row r="90" spans="2:19" ht="6.75" customHeight="1" thickBot="1"/>
    <row r="91" spans="2:19" ht="32.25" customHeight="1">
      <c r="B91" s="449" t="s">
        <v>70</v>
      </c>
      <c r="C91" s="450"/>
      <c r="D91" s="450"/>
      <c r="E91" s="450"/>
      <c r="F91" s="450"/>
      <c r="G91" s="450"/>
      <c r="H91" s="450"/>
      <c r="I91" s="533"/>
      <c r="J91" s="100"/>
      <c r="L91" s="449" t="s">
        <v>70</v>
      </c>
      <c r="M91" s="450"/>
      <c r="N91" s="450"/>
      <c r="O91" s="450"/>
      <c r="P91" s="450"/>
      <c r="Q91" s="450"/>
      <c r="R91" s="450"/>
      <c r="S91" s="533"/>
    </row>
    <row r="92" spans="2:19" ht="32.25" customHeight="1">
      <c r="B92" s="15" t="s">
        <v>71</v>
      </c>
      <c r="C92" s="525" t="str">
        <f>DATA!I39</f>
        <v/>
      </c>
      <c r="D92" s="526"/>
      <c r="E92" s="527"/>
      <c r="F92" s="12" t="s">
        <v>74</v>
      </c>
      <c r="G92" s="102" t="str">
        <f>DATA!E39</f>
        <v/>
      </c>
      <c r="H92" s="96" t="s">
        <v>75</v>
      </c>
      <c r="I92" s="124" t="str">
        <f>DATA!L39</f>
        <v/>
      </c>
      <c r="J92" s="24"/>
      <c r="L92" s="15" t="s">
        <v>71</v>
      </c>
      <c r="M92" s="525" t="str">
        <f>DATA!I40</f>
        <v/>
      </c>
      <c r="N92" s="526"/>
      <c r="O92" s="527"/>
      <c r="P92" s="12" t="s">
        <v>74</v>
      </c>
      <c r="Q92" s="102" t="str">
        <f>DATA!E40</f>
        <v/>
      </c>
      <c r="R92" s="96" t="s">
        <v>75</v>
      </c>
      <c r="S92" s="124" t="str">
        <f>DATA!L40</f>
        <v>北１</v>
      </c>
    </row>
    <row r="93" spans="2:19" ht="32.25" customHeight="1">
      <c r="B93" s="15" t="s">
        <v>47</v>
      </c>
      <c r="C93" s="528" t="str">
        <f>DATA!B39</f>
        <v>0061</v>
      </c>
      <c r="D93" s="529"/>
      <c r="E93" s="12" t="s">
        <v>3</v>
      </c>
      <c r="F93" s="525" t="str">
        <f>DATA!C39</f>
        <v>県　六十一</v>
      </c>
      <c r="G93" s="526"/>
      <c r="H93" s="526"/>
      <c r="I93" s="530"/>
      <c r="J93" s="21"/>
      <c r="L93" s="15" t="s">
        <v>47</v>
      </c>
      <c r="M93" s="528" t="str">
        <f>DATA!B40</f>
        <v>0062</v>
      </c>
      <c r="N93" s="529"/>
      <c r="O93" s="12" t="s">
        <v>3</v>
      </c>
      <c r="P93" s="525" t="str">
        <f>DATA!C40</f>
        <v>県　六十二</v>
      </c>
      <c r="Q93" s="526"/>
      <c r="R93" s="526"/>
      <c r="S93" s="530"/>
    </row>
    <row r="94" spans="2:19" ht="32.25" customHeight="1">
      <c r="B94" s="15" t="s">
        <v>72</v>
      </c>
      <c r="C94" s="528" t="str">
        <f>DATA!G39</f>
        <v/>
      </c>
      <c r="D94" s="529"/>
      <c r="E94" s="12" t="s">
        <v>76</v>
      </c>
      <c r="F94" s="528">
        <f>DATA!J39</f>
        <v>23422</v>
      </c>
      <c r="G94" s="531"/>
      <c r="H94" s="531"/>
      <c r="I94" s="532"/>
      <c r="J94" s="21"/>
      <c r="L94" s="15" t="s">
        <v>72</v>
      </c>
      <c r="M94" s="528" t="str">
        <f>DATA!G40</f>
        <v/>
      </c>
      <c r="N94" s="529"/>
      <c r="O94" s="12" t="s">
        <v>76</v>
      </c>
      <c r="P94" s="528">
        <f>DATA!J40</f>
        <v>853</v>
      </c>
      <c r="Q94" s="531"/>
      <c r="R94" s="531"/>
      <c r="S94" s="532"/>
    </row>
    <row r="95" spans="2:19" ht="32.25" customHeight="1" thickBot="1">
      <c r="B95" s="18" t="s">
        <v>73</v>
      </c>
      <c r="C95" s="521" t="str">
        <f>DATA!$P$3</f>
        <v>泉丘</v>
      </c>
      <c r="D95" s="522"/>
      <c r="E95" s="117" t="s">
        <v>77</v>
      </c>
      <c r="F95" s="523" t="str">
        <f>DATA!K39</f>
        <v>県中学記録会</v>
      </c>
      <c r="G95" s="524"/>
      <c r="H95" s="524"/>
      <c r="I95" s="125" t="str">
        <f>DATA!M39</f>
        <v>6/8</v>
      </c>
      <c r="J95" s="24"/>
      <c r="L95" s="18" t="s">
        <v>73</v>
      </c>
      <c r="M95" s="521" t="str">
        <f>DATA!$P$3</f>
        <v>泉丘</v>
      </c>
      <c r="N95" s="522"/>
      <c r="O95" s="117" t="s">
        <v>77</v>
      </c>
      <c r="P95" s="523" t="str">
        <f>DATA!K40</f>
        <v>市総体</v>
      </c>
      <c r="Q95" s="524"/>
      <c r="R95" s="524"/>
      <c r="S95" s="125" t="str">
        <f>DATA!M40</f>
        <v>5/30</v>
      </c>
    </row>
    <row r="96" spans="2:19" ht="6.75" customHeight="1" thickBot="1"/>
    <row r="97" spans="2:19" ht="33" customHeight="1">
      <c r="B97" s="449" t="s">
        <v>70</v>
      </c>
      <c r="C97" s="450"/>
      <c r="D97" s="450"/>
      <c r="E97" s="450"/>
      <c r="F97" s="450"/>
      <c r="G97" s="450"/>
      <c r="H97" s="450"/>
      <c r="I97" s="533"/>
      <c r="J97" s="100"/>
      <c r="L97" s="449" t="s">
        <v>70</v>
      </c>
      <c r="M97" s="450"/>
      <c r="N97" s="450"/>
      <c r="O97" s="450"/>
      <c r="P97" s="450"/>
      <c r="Q97" s="450"/>
      <c r="R97" s="450"/>
      <c r="S97" s="533"/>
    </row>
    <row r="98" spans="2:19" ht="33" customHeight="1">
      <c r="B98" s="15" t="s">
        <v>71</v>
      </c>
      <c r="C98" s="525" t="str">
        <f>DATA!I41</f>
        <v/>
      </c>
      <c r="D98" s="526"/>
      <c r="E98" s="527"/>
      <c r="F98" s="12" t="s">
        <v>74</v>
      </c>
      <c r="G98" s="102" t="str">
        <f>DATA!E41</f>
        <v/>
      </c>
      <c r="H98" s="96" t="s">
        <v>75</v>
      </c>
      <c r="I98" s="124" t="str">
        <f>DATA!L41</f>
        <v>北２</v>
      </c>
      <c r="J98" s="24"/>
      <c r="L98" s="15" t="s">
        <v>71</v>
      </c>
      <c r="M98" s="525" t="str">
        <f>DATA!I42</f>
        <v/>
      </c>
      <c r="N98" s="526"/>
      <c r="O98" s="527"/>
      <c r="P98" s="12" t="s">
        <v>74</v>
      </c>
      <c r="Q98" s="102" t="str">
        <f>DATA!E42</f>
        <v/>
      </c>
      <c r="R98" s="96" t="s">
        <v>75</v>
      </c>
      <c r="S98" s="124" t="str">
        <f>DATA!L42</f>
        <v>北３</v>
      </c>
    </row>
    <row r="99" spans="2:19" ht="33" customHeight="1">
      <c r="B99" s="15" t="s">
        <v>47</v>
      </c>
      <c r="C99" s="528" t="str">
        <f>DATA!B41</f>
        <v>0063</v>
      </c>
      <c r="D99" s="529"/>
      <c r="E99" s="12" t="s">
        <v>3</v>
      </c>
      <c r="F99" s="525" t="str">
        <f>DATA!C41</f>
        <v>県　六十三</v>
      </c>
      <c r="G99" s="526"/>
      <c r="H99" s="526"/>
      <c r="I99" s="530"/>
      <c r="J99" s="21"/>
      <c r="L99" s="15" t="s">
        <v>47</v>
      </c>
      <c r="M99" s="528" t="str">
        <f>DATA!B42</f>
        <v>0064</v>
      </c>
      <c r="N99" s="529"/>
      <c r="O99" s="12" t="s">
        <v>3</v>
      </c>
      <c r="P99" s="525" t="str">
        <f>DATA!C42</f>
        <v>県　六十四</v>
      </c>
      <c r="Q99" s="526"/>
      <c r="R99" s="526"/>
      <c r="S99" s="530"/>
    </row>
    <row r="100" spans="2:19" ht="33" customHeight="1">
      <c r="B100" s="15" t="s">
        <v>72</v>
      </c>
      <c r="C100" s="528" t="str">
        <f>DATA!G41</f>
        <v/>
      </c>
      <c r="D100" s="529"/>
      <c r="E100" s="12" t="s">
        <v>76</v>
      </c>
      <c r="F100" s="528">
        <f>DATA!J41</f>
        <v>1717</v>
      </c>
      <c r="G100" s="531"/>
      <c r="H100" s="531"/>
      <c r="I100" s="532"/>
      <c r="J100" s="21"/>
      <c r="L100" s="15" t="s">
        <v>72</v>
      </c>
      <c r="M100" s="528" t="str">
        <f>DATA!G42</f>
        <v/>
      </c>
      <c r="N100" s="529"/>
      <c r="O100" s="12" t="s">
        <v>76</v>
      </c>
      <c r="P100" s="528">
        <f>DATA!J42</f>
        <v>1396</v>
      </c>
      <c r="Q100" s="531"/>
      <c r="R100" s="531"/>
      <c r="S100" s="532"/>
    </row>
    <row r="101" spans="2:19" ht="33" customHeight="1" thickBot="1">
      <c r="B101" s="18" t="s">
        <v>73</v>
      </c>
      <c r="C101" s="521" t="str">
        <f>DATA!$P$3</f>
        <v>泉丘</v>
      </c>
      <c r="D101" s="522"/>
      <c r="E101" s="117" t="s">
        <v>77</v>
      </c>
      <c r="F101" s="523" t="str">
        <f>DATA!K41</f>
        <v>市総体</v>
      </c>
      <c r="G101" s="524"/>
      <c r="H101" s="524"/>
      <c r="I101" s="125" t="str">
        <f>DATA!M41</f>
        <v>5/30</v>
      </c>
      <c r="J101" s="24"/>
      <c r="L101" s="18" t="s">
        <v>73</v>
      </c>
      <c r="M101" s="521" t="str">
        <f>DATA!$P$3</f>
        <v>泉丘</v>
      </c>
      <c r="N101" s="522"/>
      <c r="O101" s="117" t="s">
        <v>77</v>
      </c>
      <c r="P101" s="523" t="str">
        <f>DATA!K42</f>
        <v>県北総体</v>
      </c>
      <c r="Q101" s="524"/>
      <c r="R101" s="524"/>
      <c r="S101" s="125" t="str">
        <f>DATA!M42</f>
        <v>5/30</v>
      </c>
    </row>
    <row r="102" spans="2:19" ht="6.75" customHeight="1" thickBot="1"/>
    <row r="103" spans="2:19" ht="33" customHeight="1">
      <c r="B103" s="449" t="s">
        <v>70</v>
      </c>
      <c r="C103" s="450"/>
      <c r="D103" s="450"/>
      <c r="E103" s="450"/>
      <c r="F103" s="450"/>
      <c r="G103" s="450"/>
      <c r="H103" s="450"/>
      <c r="I103" s="533"/>
      <c r="J103" s="100"/>
      <c r="L103" s="449" t="s">
        <v>70</v>
      </c>
      <c r="M103" s="450"/>
      <c r="N103" s="450"/>
      <c r="O103" s="450"/>
      <c r="P103" s="450"/>
      <c r="Q103" s="450"/>
      <c r="R103" s="450"/>
      <c r="S103" s="533"/>
    </row>
    <row r="104" spans="2:19" ht="33" customHeight="1">
      <c r="B104" s="15" t="s">
        <v>71</v>
      </c>
      <c r="C104" s="525" t="str">
        <f>DATA!I43</f>
        <v/>
      </c>
      <c r="D104" s="526"/>
      <c r="E104" s="527"/>
      <c r="F104" s="12" t="s">
        <v>74</v>
      </c>
      <c r="G104" s="102" t="str">
        <f>DATA!E43</f>
        <v/>
      </c>
      <c r="H104" s="96" t="s">
        <v>75</v>
      </c>
      <c r="I104" s="126" t="str">
        <f>DATA!L43</f>
        <v>北４</v>
      </c>
      <c r="J104" s="24"/>
      <c r="L104" s="15" t="s">
        <v>71</v>
      </c>
      <c r="M104" s="525" t="str">
        <f>DATA!I44</f>
        <v/>
      </c>
      <c r="N104" s="526"/>
      <c r="O104" s="527"/>
      <c r="P104" s="12" t="s">
        <v>74</v>
      </c>
      <c r="Q104" s="102" t="str">
        <f>DATA!E44</f>
        <v/>
      </c>
      <c r="R104" s="96" t="s">
        <v>75</v>
      </c>
      <c r="S104" s="126" t="str">
        <f>DATA!L44</f>
        <v>北５</v>
      </c>
    </row>
    <row r="105" spans="2:19" ht="33" customHeight="1">
      <c r="B105" s="15" t="s">
        <v>47</v>
      </c>
      <c r="C105" s="528" t="str">
        <f>DATA!B43</f>
        <v>0065</v>
      </c>
      <c r="D105" s="529"/>
      <c r="E105" s="12" t="s">
        <v>3</v>
      </c>
      <c r="F105" s="525" t="str">
        <f>DATA!C43</f>
        <v>県　六十五</v>
      </c>
      <c r="G105" s="526"/>
      <c r="H105" s="526"/>
      <c r="I105" s="530"/>
      <c r="J105" s="21"/>
      <c r="L105" s="15" t="s">
        <v>47</v>
      </c>
      <c r="M105" s="528" t="str">
        <f>DATA!B44</f>
        <v>0066</v>
      </c>
      <c r="N105" s="529"/>
      <c r="O105" s="12" t="s">
        <v>3</v>
      </c>
      <c r="P105" s="525" t="str">
        <f>DATA!C44</f>
        <v>県　六十六</v>
      </c>
      <c r="Q105" s="526"/>
      <c r="R105" s="526"/>
      <c r="S105" s="530"/>
    </row>
    <row r="106" spans="2:19" ht="33" customHeight="1">
      <c r="B106" s="15" t="s">
        <v>72</v>
      </c>
      <c r="C106" s="528" t="str">
        <f>DATA!G43</f>
        <v/>
      </c>
      <c r="D106" s="529"/>
      <c r="E106" s="12" t="s">
        <v>76</v>
      </c>
      <c r="F106" s="528">
        <f>DATA!J43</f>
        <v>50364</v>
      </c>
      <c r="G106" s="531"/>
      <c r="H106" s="531"/>
      <c r="I106" s="532"/>
      <c r="J106" s="21"/>
      <c r="L106" s="15" t="s">
        <v>72</v>
      </c>
      <c r="M106" s="528" t="str">
        <f>DATA!G44</f>
        <v/>
      </c>
      <c r="N106" s="529"/>
      <c r="O106" s="12" t="s">
        <v>76</v>
      </c>
      <c r="P106" s="528">
        <f>DATA!J44</f>
        <v>22959</v>
      </c>
      <c r="Q106" s="531"/>
      <c r="R106" s="531"/>
      <c r="S106" s="532"/>
    </row>
    <row r="107" spans="2:19" ht="33" customHeight="1" thickBot="1">
      <c r="B107" s="18" t="s">
        <v>73</v>
      </c>
      <c r="C107" s="521" t="str">
        <f>DATA!$P$3</f>
        <v>泉丘</v>
      </c>
      <c r="D107" s="522"/>
      <c r="E107" s="117" t="s">
        <v>77</v>
      </c>
      <c r="F107" s="534" t="str">
        <f>DATA!K43</f>
        <v>市総体</v>
      </c>
      <c r="G107" s="524"/>
      <c r="H107" s="524"/>
      <c r="I107" s="127" t="str">
        <f>DATA!M43</f>
        <v>5/30</v>
      </c>
      <c r="J107" s="24"/>
      <c r="L107" s="18" t="s">
        <v>73</v>
      </c>
      <c r="M107" s="521" t="str">
        <f>DATA!$P$3</f>
        <v>泉丘</v>
      </c>
      <c r="N107" s="522"/>
      <c r="O107" s="117" t="s">
        <v>77</v>
      </c>
      <c r="P107" s="534" t="str">
        <f>DATA!K44</f>
        <v>日立記録会</v>
      </c>
      <c r="Q107" s="524"/>
      <c r="R107" s="524"/>
      <c r="S107" s="127" t="str">
        <f>DATA!M44</f>
        <v>5/30</v>
      </c>
    </row>
    <row r="108" spans="2:19" ht="6.75" customHeight="1" thickBot="1">
      <c r="B108" s="21"/>
      <c r="C108" s="21"/>
      <c r="D108" s="21"/>
      <c r="E108" s="99"/>
      <c r="F108" s="21"/>
      <c r="G108" s="21"/>
      <c r="H108" s="21"/>
      <c r="I108" s="24"/>
      <c r="J108" s="24"/>
      <c r="L108" s="21"/>
      <c r="M108" s="21"/>
      <c r="N108" s="21"/>
      <c r="O108" s="99"/>
      <c r="P108" s="21"/>
      <c r="Q108" s="21"/>
      <c r="R108" s="21"/>
      <c r="S108" s="24"/>
    </row>
    <row r="109" spans="2:19" ht="33" customHeight="1">
      <c r="B109" s="449" t="s">
        <v>70</v>
      </c>
      <c r="C109" s="450"/>
      <c r="D109" s="450"/>
      <c r="E109" s="450"/>
      <c r="F109" s="450"/>
      <c r="G109" s="450"/>
      <c r="H109" s="450"/>
      <c r="I109" s="533"/>
      <c r="J109" s="100"/>
      <c r="L109" s="449" t="s">
        <v>70</v>
      </c>
      <c r="M109" s="450"/>
      <c r="N109" s="450"/>
      <c r="O109" s="450"/>
      <c r="P109" s="450"/>
      <c r="Q109" s="450"/>
      <c r="R109" s="450"/>
      <c r="S109" s="533"/>
    </row>
    <row r="110" spans="2:19" ht="33" customHeight="1">
      <c r="B110" s="15" t="s">
        <v>71</v>
      </c>
      <c r="C110" s="525" t="str">
        <f>DATA!I45</f>
        <v/>
      </c>
      <c r="D110" s="526"/>
      <c r="E110" s="527"/>
      <c r="F110" s="12" t="s">
        <v>74</v>
      </c>
      <c r="G110" s="102" t="str">
        <f>DATA!E45</f>
        <v/>
      </c>
      <c r="H110" s="96" t="s">
        <v>75</v>
      </c>
      <c r="I110" s="124" t="str">
        <f>DATA!L45</f>
        <v>北６</v>
      </c>
      <c r="J110" s="24"/>
      <c r="L110" s="15" t="s">
        <v>71</v>
      </c>
      <c r="M110" s="525" t="str">
        <f>DATA!I46</f>
        <v/>
      </c>
      <c r="N110" s="526"/>
      <c r="O110" s="527"/>
      <c r="P110" s="12" t="s">
        <v>74</v>
      </c>
      <c r="Q110" s="102" t="str">
        <f>DATA!E46</f>
        <v/>
      </c>
      <c r="R110" s="96" t="s">
        <v>75</v>
      </c>
      <c r="S110" s="124" t="str">
        <f>DATA!L46</f>
        <v>北７</v>
      </c>
    </row>
    <row r="111" spans="2:19" ht="33" customHeight="1">
      <c r="B111" s="15" t="s">
        <v>47</v>
      </c>
      <c r="C111" s="528" t="str">
        <f>DATA!B45</f>
        <v>0067</v>
      </c>
      <c r="D111" s="529"/>
      <c r="E111" s="12" t="s">
        <v>3</v>
      </c>
      <c r="F111" s="525" t="str">
        <f>DATA!C45</f>
        <v>県　六十七</v>
      </c>
      <c r="G111" s="526"/>
      <c r="H111" s="526"/>
      <c r="I111" s="530"/>
      <c r="J111" s="21"/>
      <c r="L111" s="15" t="s">
        <v>47</v>
      </c>
      <c r="M111" s="528" t="str">
        <f>DATA!B46</f>
        <v>0068</v>
      </c>
      <c r="N111" s="529"/>
      <c r="O111" s="12" t="s">
        <v>3</v>
      </c>
      <c r="P111" s="525" t="str">
        <f>DATA!C46</f>
        <v>県　六十八</v>
      </c>
      <c r="Q111" s="526"/>
      <c r="R111" s="526"/>
      <c r="S111" s="530"/>
    </row>
    <row r="112" spans="2:19" ht="33" customHeight="1">
      <c r="B112" s="15" t="s">
        <v>72</v>
      </c>
      <c r="C112" s="528" t="str">
        <f>DATA!G45</f>
        <v/>
      </c>
      <c r="D112" s="529"/>
      <c r="E112" s="12" t="s">
        <v>76</v>
      </c>
      <c r="F112" s="528">
        <f>DATA!J45</f>
        <v>1404</v>
      </c>
      <c r="G112" s="531"/>
      <c r="H112" s="531"/>
      <c r="I112" s="532"/>
      <c r="J112" s="21"/>
      <c r="L112" s="15" t="s">
        <v>72</v>
      </c>
      <c r="M112" s="528" t="str">
        <f>DATA!G46</f>
        <v/>
      </c>
      <c r="N112" s="529"/>
      <c r="O112" s="12" t="s">
        <v>76</v>
      </c>
      <c r="P112" s="528">
        <f>DATA!J46</f>
        <v>1408</v>
      </c>
      <c r="Q112" s="531"/>
      <c r="R112" s="531"/>
      <c r="S112" s="532"/>
    </row>
    <row r="113" spans="2:19" ht="33" customHeight="1" thickBot="1">
      <c r="B113" s="18" t="s">
        <v>73</v>
      </c>
      <c r="C113" s="521" t="str">
        <f>DATA!$P$3</f>
        <v>泉丘</v>
      </c>
      <c r="D113" s="522"/>
      <c r="E113" s="117" t="s">
        <v>77</v>
      </c>
      <c r="F113" s="523" t="str">
        <f>DATA!K45</f>
        <v>市新人</v>
      </c>
      <c r="G113" s="524"/>
      <c r="H113" s="524"/>
      <c r="I113" s="125" t="str">
        <f>DATA!M45</f>
        <v>5/30</v>
      </c>
      <c r="J113" s="24"/>
      <c r="L113" s="18" t="s">
        <v>73</v>
      </c>
      <c r="M113" s="521" t="str">
        <f>DATA!$P$3</f>
        <v>泉丘</v>
      </c>
      <c r="N113" s="522"/>
      <c r="O113" s="117" t="s">
        <v>77</v>
      </c>
      <c r="P113" s="523" t="str">
        <f>DATA!K46</f>
        <v>市総体</v>
      </c>
      <c r="Q113" s="524"/>
      <c r="R113" s="524"/>
      <c r="S113" s="127" t="str">
        <f>DATA!M46</f>
        <v>5/30</v>
      </c>
    </row>
    <row r="114" spans="2:19" ht="6.75" customHeight="1" thickBot="1"/>
    <row r="115" spans="2:19" ht="33" customHeight="1">
      <c r="B115" s="449" t="s">
        <v>70</v>
      </c>
      <c r="C115" s="450"/>
      <c r="D115" s="450"/>
      <c r="E115" s="450"/>
      <c r="F115" s="450"/>
      <c r="G115" s="450"/>
      <c r="H115" s="450"/>
      <c r="I115" s="533"/>
      <c r="J115" s="100"/>
      <c r="L115" s="449" t="s">
        <v>70</v>
      </c>
      <c r="M115" s="450"/>
      <c r="N115" s="450"/>
      <c r="O115" s="450"/>
      <c r="P115" s="450"/>
      <c r="Q115" s="450"/>
      <c r="R115" s="450"/>
      <c r="S115" s="533"/>
    </row>
    <row r="116" spans="2:19" ht="33" customHeight="1">
      <c r="B116" s="15" t="s">
        <v>71</v>
      </c>
      <c r="C116" s="525" t="str">
        <f>DATA!I47</f>
        <v/>
      </c>
      <c r="D116" s="526"/>
      <c r="E116" s="527"/>
      <c r="F116" s="12" t="s">
        <v>74</v>
      </c>
      <c r="G116" s="102" t="str">
        <f>DATA!E47</f>
        <v/>
      </c>
      <c r="H116" s="96" t="s">
        <v>75</v>
      </c>
      <c r="I116" s="124" t="str">
        <f>DATA!L47</f>
        <v>北８</v>
      </c>
      <c r="J116" s="24"/>
      <c r="L116" s="15" t="s">
        <v>71</v>
      </c>
      <c r="M116" s="525" t="str">
        <f>DATA!I48</f>
        <v/>
      </c>
      <c r="N116" s="526"/>
      <c r="O116" s="527"/>
      <c r="P116" s="12" t="s">
        <v>74</v>
      </c>
      <c r="Q116" s="102" t="str">
        <f>DATA!E48</f>
        <v/>
      </c>
      <c r="R116" s="96" t="s">
        <v>75</v>
      </c>
      <c r="S116" s="124" t="str">
        <f>DATA!L48</f>
        <v>北1</v>
      </c>
    </row>
    <row r="117" spans="2:19" ht="33" customHeight="1">
      <c r="B117" s="15" t="s">
        <v>47</v>
      </c>
      <c r="C117" s="528" t="str">
        <f>DATA!B47</f>
        <v>0069</v>
      </c>
      <c r="D117" s="529"/>
      <c r="E117" s="12" t="s">
        <v>3</v>
      </c>
      <c r="F117" s="525" t="str">
        <f>DATA!C47</f>
        <v>県　六十九</v>
      </c>
      <c r="G117" s="526"/>
      <c r="H117" s="526"/>
      <c r="I117" s="530"/>
      <c r="J117" s="21"/>
      <c r="L117" s="15" t="s">
        <v>47</v>
      </c>
      <c r="M117" s="528" t="str">
        <f>DATA!B48</f>
        <v>0070</v>
      </c>
      <c r="N117" s="529"/>
      <c r="O117" s="12" t="s">
        <v>3</v>
      </c>
      <c r="P117" s="525" t="str">
        <f>DATA!C48</f>
        <v>県　七十</v>
      </c>
      <c r="Q117" s="526"/>
      <c r="R117" s="526"/>
      <c r="S117" s="530"/>
    </row>
    <row r="118" spans="2:19" ht="33" customHeight="1">
      <c r="B118" s="15" t="s">
        <v>72</v>
      </c>
      <c r="C118" s="528" t="str">
        <f>DATA!G47</f>
        <v/>
      </c>
      <c r="D118" s="529"/>
      <c r="E118" s="12" t="s">
        <v>76</v>
      </c>
      <c r="F118" s="528">
        <f>DATA!J47</f>
        <v>2939</v>
      </c>
      <c r="G118" s="531"/>
      <c r="H118" s="531"/>
      <c r="I118" s="532"/>
      <c r="J118" s="21"/>
      <c r="L118" s="15" t="s">
        <v>72</v>
      </c>
      <c r="M118" s="528" t="str">
        <f>DATA!G48</f>
        <v/>
      </c>
      <c r="N118" s="529"/>
      <c r="O118" s="12" t="s">
        <v>76</v>
      </c>
      <c r="P118" s="528" t="str">
        <f>DATA!J48</f>
        <v/>
      </c>
      <c r="Q118" s="531"/>
      <c r="R118" s="531"/>
      <c r="S118" s="532"/>
    </row>
    <row r="119" spans="2:19" ht="33" customHeight="1" thickBot="1">
      <c r="B119" s="18" t="s">
        <v>73</v>
      </c>
      <c r="C119" s="521" t="str">
        <f>DATA!$P$3</f>
        <v>泉丘</v>
      </c>
      <c r="D119" s="522"/>
      <c r="E119" s="117" t="s">
        <v>77</v>
      </c>
      <c r="F119" s="523" t="str">
        <f>DATA!K47</f>
        <v>市新人</v>
      </c>
      <c r="G119" s="524"/>
      <c r="H119" s="524"/>
      <c r="I119" s="125" t="str">
        <f>DATA!M47</f>
        <v>5/30</v>
      </c>
      <c r="J119" s="24"/>
      <c r="L119" s="18" t="s">
        <v>73</v>
      </c>
      <c r="M119" s="521" t="str">
        <f>DATA!$P$3</f>
        <v>泉丘</v>
      </c>
      <c r="N119" s="522"/>
      <c r="O119" s="117" t="s">
        <v>77</v>
      </c>
      <c r="P119" s="523" t="str">
        <f>DATA!K48</f>
        <v/>
      </c>
      <c r="Q119" s="524"/>
      <c r="R119" s="524"/>
      <c r="S119" s="125" t="str">
        <f>DATA!M48</f>
        <v>5/30</v>
      </c>
    </row>
    <row r="120" spans="2:19" ht="6" customHeight="1" thickBot="1"/>
    <row r="121" spans="2:19" ht="33" customHeight="1">
      <c r="B121" s="449" t="s">
        <v>70</v>
      </c>
      <c r="C121" s="450"/>
      <c r="D121" s="450"/>
      <c r="E121" s="450"/>
      <c r="F121" s="450"/>
      <c r="G121" s="450"/>
      <c r="H121" s="450"/>
      <c r="I121" s="533"/>
      <c r="J121" s="100"/>
      <c r="L121" s="449" t="s">
        <v>70</v>
      </c>
      <c r="M121" s="450"/>
      <c r="N121" s="450"/>
      <c r="O121" s="450"/>
      <c r="P121" s="450"/>
      <c r="Q121" s="450"/>
      <c r="R121" s="450"/>
      <c r="S121" s="533"/>
    </row>
    <row r="122" spans="2:19" ht="33" customHeight="1">
      <c r="B122" s="15" t="s">
        <v>71</v>
      </c>
      <c r="C122" s="525" t="str">
        <f>DATA!I49</f>
        <v/>
      </c>
      <c r="D122" s="526"/>
      <c r="E122" s="527"/>
      <c r="F122" s="12" t="s">
        <v>74</v>
      </c>
      <c r="G122" s="102" t="str">
        <f>DATA!E49</f>
        <v/>
      </c>
      <c r="H122" s="96" t="s">
        <v>75</v>
      </c>
      <c r="I122" s="124" t="str">
        <f>DATA!L49</f>
        <v>北２</v>
      </c>
      <c r="J122" s="24"/>
      <c r="L122" s="15" t="s">
        <v>71</v>
      </c>
      <c r="M122" s="525" t="str">
        <f>DATA!I50</f>
        <v/>
      </c>
      <c r="N122" s="526"/>
      <c r="O122" s="527"/>
      <c r="P122" s="12" t="s">
        <v>74</v>
      </c>
      <c r="Q122" s="102" t="str">
        <f>DATA!E50</f>
        <v/>
      </c>
      <c r="R122" s="96" t="s">
        <v>75</v>
      </c>
      <c r="S122" s="124" t="str">
        <f>DATA!L50</f>
        <v>北３</v>
      </c>
    </row>
    <row r="123" spans="2:19" ht="33" customHeight="1">
      <c r="B123" s="15" t="s">
        <v>47</v>
      </c>
      <c r="C123" s="528" t="str">
        <f>DATA!B49</f>
        <v>0071</v>
      </c>
      <c r="D123" s="529"/>
      <c r="E123" s="12" t="s">
        <v>3</v>
      </c>
      <c r="F123" s="525" t="str">
        <f>DATA!C49</f>
        <v>県　七十一</v>
      </c>
      <c r="G123" s="526"/>
      <c r="H123" s="526"/>
      <c r="I123" s="530"/>
      <c r="J123" s="21"/>
      <c r="L123" s="15" t="s">
        <v>47</v>
      </c>
      <c r="M123" s="528" t="str">
        <f>DATA!B50</f>
        <v>0072</v>
      </c>
      <c r="N123" s="529"/>
      <c r="O123" s="12" t="s">
        <v>3</v>
      </c>
      <c r="P123" s="525" t="str">
        <f>DATA!C50</f>
        <v>県　七十二</v>
      </c>
      <c r="Q123" s="526"/>
      <c r="R123" s="526"/>
      <c r="S123" s="530"/>
    </row>
    <row r="124" spans="2:19" ht="33" customHeight="1">
      <c r="B124" s="15" t="s">
        <v>72</v>
      </c>
      <c r="C124" s="528" t="str">
        <f>DATA!G49</f>
        <v/>
      </c>
      <c r="D124" s="529"/>
      <c r="E124" s="12" t="s">
        <v>76</v>
      </c>
      <c r="F124" s="528" t="str">
        <f>DATA!J49</f>
        <v/>
      </c>
      <c r="G124" s="531"/>
      <c r="H124" s="531"/>
      <c r="I124" s="532"/>
      <c r="J124" s="21"/>
      <c r="L124" s="15" t="s">
        <v>72</v>
      </c>
      <c r="M124" s="528" t="str">
        <f>DATA!G50</f>
        <v/>
      </c>
      <c r="N124" s="529"/>
      <c r="O124" s="12" t="s">
        <v>76</v>
      </c>
      <c r="P124" s="528" t="str">
        <f>DATA!J50</f>
        <v/>
      </c>
      <c r="Q124" s="531"/>
      <c r="R124" s="531"/>
      <c r="S124" s="532"/>
    </row>
    <row r="125" spans="2:19" ht="33" customHeight="1" thickBot="1">
      <c r="B125" s="18" t="s">
        <v>73</v>
      </c>
      <c r="C125" s="521" t="str">
        <f>DATA!$P$3</f>
        <v>泉丘</v>
      </c>
      <c r="D125" s="522"/>
      <c r="E125" s="117" t="s">
        <v>77</v>
      </c>
      <c r="F125" s="523" t="str">
        <f>DATA!K49</f>
        <v/>
      </c>
      <c r="G125" s="524"/>
      <c r="H125" s="524"/>
      <c r="I125" s="127" t="str">
        <f>DATA!M49</f>
        <v>5/30</v>
      </c>
      <c r="J125" s="24"/>
      <c r="L125" s="18" t="s">
        <v>73</v>
      </c>
      <c r="M125" s="521" t="str">
        <f>DATA!$P$3</f>
        <v>泉丘</v>
      </c>
      <c r="N125" s="522"/>
      <c r="O125" s="117" t="s">
        <v>77</v>
      </c>
      <c r="P125" s="523" t="str">
        <f>DATA!K50</f>
        <v/>
      </c>
      <c r="Q125" s="524"/>
      <c r="R125" s="524"/>
      <c r="S125" s="125" t="str">
        <f>DATA!M50</f>
        <v>5/30</v>
      </c>
    </row>
    <row r="126" spans="2:19" ht="6" customHeight="1" thickBot="1"/>
    <row r="127" spans="2:19" ht="33" customHeight="1">
      <c r="B127" s="449" t="s">
        <v>70</v>
      </c>
      <c r="C127" s="450"/>
      <c r="D127" s="450"/>
      <c r="E127" s="450"/>
      <c r="F127" s="450"/>
      <c r="G127" s="450"/>
      <c r="H127" s="450"/>
      <c r="I127" s="533"/>
      <c r="J127" s="100"/>
      <c r="L127" s="449" t="s">
        <v>70</v>
      </c>
      <c r="M127" s="450"/>
      <c r="N127" s="450"/>
      <c r="O127" s="450"/>
      <c r="P127" s="450"/>
      <c r="Q127" s="450"/>
      <c r="R127" s="450"/>
      <c r="S127" s="533"/>
    </row>
    <row r="128" spans="2:19" ht="33" customHeight="1">
      <c r="B128" s="15" t="s">
        <v>71</v>
      </c>
      <c r="C128" s="525" t="str">
        <f>DATA!I51</f>
        <v/>
      </c>
      <c r="D128" s="526"/>
      <c r="E128" s="527"/>
      <c r="F128" s="12" t="s">
        <v>74</v>
      </c>
      <c r="G128" s="102" t="str">
        <f>DATA!E51</f>
        <v/>
      </c>
      <c r="H128" s="96" t="s">
        <v>75</v>
      </c>
      <c r="I128" s="124" t="str">
        <f>DATA!L51</f>
        <v>北４</v>
      </c>
      <c r="J128" s="24"/>
      <c r="L128" s="15" t="s">
        <v>71</v>
      </c>
      <c r="M128" s="525" t="str">
        <f>DATA!I52</f>
        <v/>
      </c>
      <c r="N128" s="526"/>
      <c r="O128" s="527"/>
      <c r="P128" s="12" t="s">
        <v>74</v>
      </c>
      <c r="Q128" s="102" t="str">
        <f>DATA!E52</f>
        <v/>
      </c>
      <c r="R128" s="96" t="s">
        <v>75</v>
      </c>
      <c r="S128" s="124" t="str">
        <f>DATA!L52</f>
        <v>北５</v>
      </c>
    </row>
    <row r="129" spans="2:19" ht="33" customHeight="1">
      <c r="B129" s="15" t="s">
        <v>47</v>
      </c>
      <c r="C129" s="528" t="str">
        <f>DATA!B51</f>
        <v>0073</v>
      </c>
      <c r="D129" s="529"/>
      <c r="E129" s="12" t="s">
        <v>3</v>
      </c>
      <c r="F129" s="525" t="str">
        <f>DATA!C51</f>
        <v>県　七十三</v>
      </c>
      <c r="G129" s="526"/>
      <c r="H129" s="526"/>
      <c r="I129" s="530"/>
      <c r="J129" s="21"/>
      <c r="L129" s="15" t="s">
        <v>47</v>
      </c>
      <c r="M129" s="528" t="str">
        <f>DATA!B52</f>
        <v>0074</v>
      </c>
      <c r="N129" s="529"/>
      <c r="O129" s="12" t="s">
        <v>3</v>
      </c>
      <c r="P129" s="525" t="str">
        <f>DATA!C52</f>
        <v>県　七十四</v>
      </c>
      <c r="Q129" s="526"/>
      <c r="R129" s="526"/>
      <c r="S129" s="530"/>
    </row>
    <row r="130" spans="2:19" ht="33" customHeight="1">
      <c r="B130" s="15" t="s">
        <v>72</v>
      </c>
      <c r="C130" s="528" t="str">
        <f>DATA!G51</f>
        <v/>
      </c>
      <c r="D130" s="529"/>
      <c r="E130" s="12" t="s">
        <v>76</v>
      </c>
      <c r="F130" s="528" t="str">
        <f>DATA!J51</f>
        <v/>
      </c>
      <c r="G130" s="531"/>
      <c r="H130" s="531"/>
      <c r="I130" s="532"/>
      <c r="J130" s="21"/>
      <c r="L130" s="15" t="s">
        <v>72</v>
      </c>
      <c r="M130" s="528" t="str">
        <f>DATA!G52</f>
        <v/>
      </c>
      <c r="N130" s="529"/>
      <c r="O130" s="12" t="s">
        <v>76</v>
      </c>
      <c r="P130" s="528" t="str">
        <f>DATA!J52</f>
        <v/>
      </c>
      <c r="Q130" s="531"/>
      <c r="R130" s="531"/>
      <c r="S130" s="532"/>
    </row>
    <row r="131" spans="2:19" ht="33" customHeight="1" thickBot="1">
      <c r="B131" s="18" t="s">
        <v>73</v>
      </c>
      <c r="C131" s="521" t="str">
        <f>DATA!$P$3</f>
        <v>泉丘</v>
      </c>
      <c r="D131" s="522"/>
      <c r="E131" s="117" t="s">
        <v>77</v>
      </c>
      <c r="F131" s="523" t="str">
        <f>DATA!K51</f>
        <v/>
      </c>
      <c r="G131" s="524"/>
      <c r="H131" s="524"/>
      <c r="I131" s="125" t="str">
        <f>DATA!M51</f>
        <v>5/30</v>
      </c>
      <c r="J131" s="24"/>
      <c r="L131" s="18" t="s">
        <v>73</v>
      </c>
      <c r="M131" s="521" t="str">
        <f>DATA!$P$3</f>
        <v>泉丘</v>
      </c>
      <c r="N131" s="522"/>
      <c r="O131" s="117" t="s">
        <v>77</v>
      </c>
      <c r="P131" s="523" t="str">
        <f>DATA!K52</f>
        <v/>
      </c>
      <c r="Q131" s="524"/>
      <c r="R131" s="524"/>
      <c r="S131" s="125" t="str">
        <f>DATA!M52</f>
        <v>5/30</v>
      </c>
    </row>
    <row r="132" spans="2:19" ht="6" customHeight="1" thickBot="1"/>
    <row r="133" spans="2:19" ht="33" customHeight="1">
      <c r="B133" s="449" t="s">
        <v>70</v>
      </c>
      <c r="C133" s="450"/>
      <c r="D133" s="450"/>
      <c r="E133" s="450"/>
      <c r="F133" s="450"/>
      <c r="G133" s="450"/>
      <c r="H133" s="450"/>
      <c r="I133" s="533"/>
      <c r="J133" s="100"/>
      <c r="L133" s="449" t="s">
        <v>70</v>
      </c>
      <c r="M133" s="450"/>
      <c r="N133" s="450"/>
      <c r="O133" s="450"/>
      <c r="P133" s="450"/>
      <c r="Q133" s="450"/>
      <c r="R133" s="450"/>
      <c r="S133" s="533"/>
    </row>
    <row r="134" spans="2:19" ht="33" customHeight="1">
      <c r="B134" s="15" t="s">
        <v>71</v>
      </c>
      <c r="C134" s="525" t="str">
        <f>DATA!I53</f>
        <v/>
      </c>
      <c r="D134" s="526"/>
      <c r="E134" s="527"/>
      <c r="F134" s="12" t="s">
        <v>74</v>
      </c>
      <c r="G134" s="102" t="str">
        <f>DATA!E53</f>
        <v/>
      </c>
      <c r="H134" s="96" t="s">
        <v>75</v>
      </c>
      <c r="I134" s="124" t="str">
        <f>DATA!L53</f>
        <v/>
      </c>
      <c r="J134" s="24"/>
      <c r="L134" s="15" t="s">
        <v>71</v>
      </c>
      <c r="M134" s="525" t="str">
        <f>DATA!I54</f>
        <v/>
      </c>
      <c r="N134" s="526"/>
      <c r="O134" s="527"/>
      <c r="P134" s="12" t="s">
        <v>74</v>
      </c>
      <c r="Q134" s="102" t="str">
        <f>DATA!E54</f>
        <v/>
      </c>
      <c r="R134" s="96" t="s">
        <v>75</v>
      </c>
      <c r="S134" s="124" t="str">
        <f>DATA!L54</f>
        <v/>
      </c>
    </row>
    <row r="135" spans="2:19" ht="33" customHeight="1">
      <c r="B135" s="15" t="s">
        <v>47</v>
      </c>
      <c r="C135" s="528" t="str">
        <f>DATA!B53</f>
        <v>0075</v>
      </c>
      <c r="D135" s="529"/>
      <c r="E135" s="12" t="s">
        <v>3</v>
      </c>
      <c r="F135" s="525" t="str">
        <f>DATA!C53</f>
        <v>県　七十五</v>
      </c>
      <c r="G135" s="526"/>
      <c r="H135" s="526"/>
      <c r="I135" s="530"/>
      <c r="J135" s="21"/>
      <c r="L135" s="15" t="s">
        <v>47</v>
      </c>
      <c r="M135" s="528" t="str">
        <f>DATA!B54</f>
        <v>0076</v>
      </c>
      <c r="N135" s="529"/>
      <c r="O135" s="12" t="s">
        <v>3</v>
      </c>
      <c r="P135" s="525" t="str">
        <f>DATA!C54</f>
        <v>県　七十六</v>
      </c>
      <c r="Q135" s="526"/>
      <c r="R135" s="526"/>
      <c r="S135" s="530"/>
    </row>
    <row r="136" spans="2:19" ht="33" customHeight="1">
      <c r="B136" s="15" t="s">
        <v>72</v>
      </c>
      <c r="C136" s="528" t="str">
        <f>DATA!G53</f>
        <v/>
      </c>
      <c r="D136" s="529"/>
      <c r="E136" s="12" t="s">
        <v>76</v>
      </c>
      <c r="F136" s="528" t="str">
        <f>DATA!J53</f>
        <v/>
      </c>
      <c r="G136" s="531"/>
      <c r="H136" s="531"/>
      <c r="I136" s="532"/>
      <c r="J136" s="21"/>
      <c r="L136" s="15" t="s">
        <v>72</v>
      </c>
      <c r="M136" s="528" t="str">
        <f>DATA!G54</f>
        <v/>
      </c>
      <c r="N136" s="529"/>
      <c r="O136" s="12" t="s">
        <v>76</v>
      </c>
      <c r="P136" s="528" t="str">
        <f>DATA!J54</f>
        <v/>
      </c>
      <c r="Q136" s="531"/>
      <c r="R136" s="531"/>
      <c r="S136" s="532"/>
    </row>
    <row r="137" spans="2:19" ht="33" customHeight="1" thickBot="1">
      <c r="B137" s="18" t="s">
        <v>73</v>
      </c>
      <c r="C137" s="521" t="str">
        <f>DATA!$P$3</f>
        <v>泉丘</v>
      </c>
      <c r="D137" s="522"/>
      <c r="E137" s="117" t="s">
        <v>77</v>
      </c>
      <c r="F137" s="523" t="str">
        <f>DATA!K53</f>
        <v/>
      </c>
      <c r="G137" s="524"/>
      <c r="H137" s="524"/>
      <c r="I137" s="125" t="str">
        <f>DATA!M53</f>
        <v/>
      </c>
      <c r="J137" s="24"/>
      <c r="L137" s="18" t="s">
        <v>73</v>
      </c>
      <c r="M137" s="521" t="str">
        <f>DATA!$P$3</f>
        <v>泉丘</v>
      </c>
      <c r="N137" s="522"/>
      <c r="O137" s="117" t="s">
        <v>77</v>
      </c>
      <c r="P137" s="523" t="str">
        <f>DATA!K54</f>
        <v/>
      </c>
      <c r="Q137" s="524"/>
      <c r="R137" s="524"/>
      <c r="S137" s="125" t="str">
        <f>DATA!M54</f>
        <v/>
      </c>
    </row>
    <row r="138" spans="2:19" ht="6" customHeight="1" thickBot="1"/>
    <row r="139" spans="2:19" ht="33" customHeight="1">
      <c r="B139" s="449" t="s">
        <v>70</v>
      </c>
      <c r="C139" s="450"/>
      <c r="D139" s="450"/>
      <c r="E139" s="450"/>
      <c r="F139" s="450"/>
      <c r="G139" s="450"/>
      <c r="H139" s="450"/>
      <c r="I139" s="533"/>
      <c r="J139" s="100"/>
      <c r="L139" s="449" t="s">
        <v>70</v>
      </c>
      <c r="M139" s="450"/>
      <c r="N139" s="450"/>
      <c r="O139" s="450"/>
      <c r="P139" s="450"/>
      <c r="Q139" s="450"/>
      <c r="R139" s="450"/>
      <c r="S139" s="533"/>
    </row>
    <row r="140" spans="2:19" ht="33" customHeight="1">
      <c r="B140" s="15" t="s">
        <v>71</v>
      </c>
      <c r="C140" s="525" t="str">
        <f>DATA!I55</f>
        <v/>
      </c>
      <c r="D140" s="526"/>
      <c r="E140" s="527"/>
      <c r="F140" s="12" t="s">
        <v>74</v>
      </c>
      <c r="G140" s="102" t="str">
        <f>DATA!E55</f>
        <v/>
      </c>
      <c r="H140" s="96" t="s">
        <v>75</v>
      </c>
      <c r="I140" s="124" t="str">
        <f>DATA!L55</f>
        <v/>
      </c>
      <c r="J140" s="24"/>
      <c r="L140" s="15" t="s">
        <v>71</v>
      </c>
      <c r="M140" s="525" t="str">
        <f>DATA!I56</f>
        <v/>
      </c>
      <c r="N140" s="526"/>
      <c r="O140" s="527"/>
      <c r="P140" s="12" t="s">
        <v>74</v>
      </c>
      <c r="Q140" s="102" t="str">
        <f>DATA!E56</f>
        <v/>
      </c>
      <c r="R140" s="96" t="s">
        <v>75</v>
      </c>
      <c r="S140" s="124" t="str">
        <f>DATA!L56</f>
        <v/>
      </c>
    </row>
    <row r="141" spans="2:19" ht="33" customHeight="1">
      <c r="B141" s="15" t="s">
        <v>47</v>
      </c>
      <c r="C141" s="528" t="str">
        <f>DATA!B55</f>
        <v>0077</v>
      </c>
      <c r="D141" s="529"/>
      <c r="E141" s="12" t="s">
        <v>3</v>
      </c>
      <c r="F141" s="525" t="str">
        <f>DATA!C55</f>
        <v>県　七十七</v>
      </c>
      <c r="G141" s="526"/>
      <c r="H141" s="526"/>
      <c r="I141" s="530"/>
      <c r="J141" s="21"/>
      <c r="L141" s="15" t="s">
        <v>47</v>
      </c>
      <c r="M141" s="528" t="str">
        <f>DATA!B56</f>
        <v>0078</v>
      </c>
      <c r="N141" s="529"/>
      <c r="O141" s="12" t="s">
        <v>3</v>
      </c>
      <c r="P141" s="525" t="str">
        <f>DATA!C56</f>
        <v>県　七十八</v>
      </c>
      <c r="Q141" s="526"/>
      <c r="R141" s="526"/>
      <c r="S141" s="530"/>
    </row>
    <row r="142" spans="2:19" ht="33" customHeight="1">
      <c r="B142" s="15" t="s">
        <v>72</v>
      </c>
      <c r="C142" s="528" t="str">
        <f>DATA!G55</f>
        <v/>
      </c>
      <c r="D142" s="529"/>
      <c r="E142" s="12" t="s">
        <v>76</v>
      </c>
      <c r="F142" s="528" t="str">
        <f>DATA!J55</f>
        <v/>
      </c>
      <c r="G142" s="531"/>
      <c r="H142" s="531"/>
      <c r="I142" s="532"/>
      <c r="J142" s="21"/>
      <c r="L142" s="15" t="s">
        <v>72</v>
      </c>
      <c r="M142" s="528" t="str">
        <f>DATA!G56</f>
        <v/>
      </c>
      <c r="N142" s="529"/>
      <c r="O142" s="12" t="s">
        <v>76</v>
      </c>
      <c r="P142" s="528" t="str">
        <f>DATA!J56</f>
        <v/>
      </c>
      <c r="Q142" s="531"/>
      <c r="R142" s="531"/>
      <c r="S142" s="532"/>
    </row>
    <row r="143" spans="2:19" ht="33" customHeight="1" thickBot="1">
      <c r="B143" s="18" t="s">
        <v>73</v>
      </c>
      <c r="C143" s="521" t="str">
        <f>DATA!$P$3</f>
        <v>泉丘</v>
      </c>
      <c r="D143" s="522"/>
      <c r="E143" s="117" t="s">
        <v>77</v>
      </c>
      <c r="F143" s="523" t="str">
        <f>DATA!K55</f>
        <v/>
      </c>
      <c r="G143" s="524"/>
      <c r="H143" s="524"/>
      <c r="I143" s="125" t="str">
        <f>DATA!M55</f>
        <v/>
      </c>
      <c r="J143" s="24"/>
      <c r="L143" s="18" t="s">
        <v>73</v>
      </c>
      <c r="M143" s="521" t="str">
        <f>DATA!$P$3</f>
        <v>泉丘</v>
      </c>
      <c r="N143" s="522"/>
      <c r="O143" s="117" t="s">
        <v>77</v>
      </c>
      <c r="P143" s="523" t="str">
        <f>DATA!K56</f>
        <v/>
      </c>
      <c r="Q143" s="524"/>
      <c r="R143" s="524"/>
      <c r="S143" s="125" t="str">
        <f>DATA!M56</f>
        <v/>
      </c>
    </row>
    <row r="144" spans="2:19" ht="6" customHeight="1" thickBot="1"/>
    <row r="145" spans="2:19" ht="33" customHeight="1">
      <c r="B145" s="449" t="s">
        <v>70</v>
      </c>
      <c r="C145" s="450"/>
      <c r="D145" s="450"/>
      <c r="E145" s="450"/>
      <c r="F145" s="450"/>
      <c r="G145" s="450"/>
      <c r="H145" s="450"/>
      <c r="I145" s="533"/>
      <c r="J145" s="100"/>
      <c r="L145" s="449" t="s">
        <v>70</v>
      </c>
      <c r="M145" s="450"/>
      <c r="N145" s="450"/>
      <c r="O145" s="450"/>
      <c r="P145" s="450"/>
      <c r="Q145" s="450"/>
      <c r="R145" s="450"/>
      <c r="S145" s="533"/>
    </row>
    <row r="146" spans="2:19" ht="33" customHeight="1">
      <c r="B146" s="15" t="s">
        <v>71</v>
      </c>
      <c r="C146" s="525" t="str">
        <f>DATA!I57</f>
        <v/>
      </c>
      <c r="D146" s="526"/>
      <c r="E146" s="527"/>
      <c r="F146" s="12" t="s">
        <v>74</v>
      </c>
      <c r="G146" s="102" t="str">
        <f>DATA!E57</f>
        <v/>
      </c>
      <c r="H146" s="96" t="s">
        <v>75</v>
      </c>
      <c r="I146" s="126" t="str">
        <f>DATA!L57</f>
        <v/>
      </c>
      <c r="J146" s="24"/>
      <c r="L146" s="15" t="s">
        <v>71</v>
      </c>
      <c r="M146" s="525" t="str">
        <f>DATA!I58</f>
        <v/>
      </c>
      <c r="N146" s="526"/>
      <c r="O146" s="527"/>
      <c r="P146" s="12" t="s">
        <v>74</v>
      </c>
      <c r="Q146" s="102" t="str">
        <f>DATA!E58</f>
        <v/>
      </c>
      <c r="R146" s="96" t="s">
        <v>75</v>
      </c>
      <c r="S146" s="126" t="str">
        <f>DATA!L58</f>
        <v/>
      </c>
    </row>
    <row r="147" spans="2:19" ht="33" customHeight="1">
      <c r="B147" s="15" t="s">
        <v>47</v>
      </c>
      <c r="C147" s="528" t="str">
        <f>DATA!B57</f>
        <v>0079</v>
      </c>
      <c r="D147" s="529"/>
      <c r="E147" s="12" t="s">
        <v>3</v>
      </c>
      <c r="F147" s="525" t="str">
        <f>DATA!C57</f>
        <v>県　七十九</v>
      </c>
      <c r="G147" s="526"/>
      <c r="H147" s="526"/>
      <c r="I147" s="530"/>
      <c r="J147" s="21"/>
      <c r="L147" s="15" t="s">
        <v>47</v>
      </c>
      <c r="M147" s="528" t="str">
        <f>DATA!B58</f>
        <v>0080</v>
      </c>
      <c r="N147" s="529"/>
      <c r="O147" s="12" t="s">
        <v>3</v>
      </c>
      <c r="P147" s="525" t="str">
        <f>DATA!C58</f>
        <v>県　八十</v>
      </c>
      <c r="Q147" s="526"/>
      <c r="R147" s="526"/>
      <c r="S147" s="530"/>
    </row>
    <row r="148" spans="2:19" ht="33" customHeight="1">
      <c r="B148" s="15" t="s">
        <v>72</v>
      </c>
      <c r="C148" s="528" t="str">
        <f>DATA!G57</f>
        <v/>
      </c>
      <c r="D148" s="529"/>
      <c r="E148" s="12" t="s">
        <v>76</v>
      </c>
      <c r="F148" s="528" t="str">
        <f>DATA!J57</f>
        <v/>
      </c>
      <c r="G148" s="531"/>
      <c r="H148" s="531"/>
      <c r="I148" s="532"/>
      <c r="J148" s="21"/>
      <c r="L148" s="15" t="s">
        <v>72</v>
      </c>
      <c r="M148" s="528" t="str">
        <f>DATA!G58</f>
        <v/>
      </c>
      <c r="N148" s="529"/>
      <c r="O148" s="12" t="s">
        <v>76</v>
      </c>
      <c r="P148" s="528" t="str">
        <f>DATA!J58</f>
        <v/>
      </c>
      <c r="Q148" s="531"/>
      <c r="R148" s="531"/>
      <c r="S148" s="532"/>
    </row>
    <row r="149" spans="2:19" ht="33" customHeight="1" thickBot="1">
      <c r="B149" s="18" t="s">
        <v>73</v>
      </c>
      <c r="C149" s="521" t="str">
        <f>DATA!$P$3</f>
        <v>泉丘</v>
      </c>
      <c r="D149" s="522"/>
      <c r="E149" s="117" t="s">
        <v>77</v>
      </c>
      <c r="F149" s="534" t="str">
        <f>DATA!K57</f>
        <v/>
      </c>
      <c r="G149" s="524"/>
      <c r="H149" s="524"/>
      <c r="I149" s="127" t="str">
        <f>DATA!M57</f>
        <v/>
      </c>
      <c r="J149" s="24"/>
      <c r="L149" s="18" t="s">
        <v>73</v>
      </c>
      <c r="M149" s="521" t="str">
        <f>DATA!$P$3</f>
        <v>泉丘</v>
      </c>
      <c r="N149" s="522"/>
      <c r="O149" s="117" t="s">
        <v>77</v>
      </c>
      <c r="P149" s="534" t="str">
        <f>DATA!K58</f>
        <v/>
      </c>
      <c r="Q149" s="524"/>
      <c r="R149" s="524"/>
      <c r="S149" s="127" t="str">
        <f>DATA!M58</f>
        <v/>
      </c>
    </row>
    <row r="150" spans="2:19" ht="6" customHeight="1" thickBot="1">
      <c r="B150" s="21"/>
      <c r="C150" s="21"/>
      <c r="D150" s="21"/>
      <c r="E150" s="99"/>
      <c r="F150" s="21"/>
      <c r="G150" s="21"/>
      <c r="H150" s="21"/>
      <c r="I150" s="24"/>
      <c r="J150" s="24"/>
      <c r="L150" s="21"/>
      <c r="M150" s="21"/>
      <c r="N150" s="21"/>
      <c r="O150" s="99"/>
      <c r="P150" s="21"/>
      <c r="Q150" s="21"/>
      <c r="R150" s="21"/>
      <c r="S150" s="24"/>
    </row>
    <row r="151" spans="2:19" ht="33" customHeight="1">
      <c r="B151" s="449" t="s">
        <v>70</v>
      </c>
      <c r="C151" s="450"/>
      <c r="D151" s="450"/>
      <c r="E151" s="450"/>
      <c r="F151" s="450"/>
      <c r="G151" s="450"/>
      <c r="H151" s="450"/>
      <c r="I151" s="533"/>
      <c r="J151" s="100"/>
      <c r="L151" s="449" t="s">
        <v>70</v>
      </c>
      <c r="M151" s="450"/>
      <c r="N151" s="450"/>
      <c r="O151" s="450"/>
      <c r="P151" s="450"/>
      <c r="Q151" s="450"/>
      <c r="R151" s="450"/>
      <c r="S151" s="533"/>
    </row>
    <row r="152" spans="2:19" ht="33" customHeight="1">
      <c r="B152" s="15" t="s">
        <v>71</v>
      </c>
      <c r="C152" s="525" t="str">
        <f>DATA!I59</f>
        <v/>
      </c>
      <c r="D152" s="526"/>
      <c r="E152" s="527"/>
      <c r="F152" s="12" t="s">
        <v>74</v>
      </c>
      <c r="G152" s="102" t="str">
        <f>DATA!E59</f>
        <v/>
      </c>
      <c r="H152" s="96" t="s">
        <v>75</v>
      </c>
      <c r="I152" s="124" t="str">
        <f>DATA!L59</f>
        <v/>
      </c>
      <c r="J152" s="24"/>
      <c r="L152" s="15" t="s">
        <v>71</v>
      </c>
      <c r="M152" s="525" t="str">
        <f>DATA!I60</f>
        <v/>
      </c>
      <c r="N152" s="526"/>
      <c r="O152" s="527"/>
      <c r="P152" s="12" t="s">
        <v>74</v>
      </c>
      <c r="Q152" s="102" t="str">
        <f>DATA!E60</f>
        <v/>
      </c>
      <c r="R152" s="96" t="s">
        <v>75</v>
      </c>
      <c r="S152" s="124" t="str">
        <f>DATA!L60</f>
        <v/>
      </c>
    </row>
    <row r="153" spans="2:19" ht="33" customHeight="1">
      <c r="B153" s="15" t="s">
        <v>47</v>
      </c>
      <c r="C153" s="528" t="str">
        <f>DATA!B59</f>
        <v>0081</v>
      </c>
      <c r="D153" s="529"/>
      <c r="E153" s="12" t="s">
        <v>3</v>
      </c>
      <c r="F153" s="525" t="str">
        <f>DATA!C59</f>
        <v>県　八十一</v>
      </c>
      <c r="G153" s="526"/>
      <c r="H153" s="526"/>
      <c r="I153" s="530"/>
      <c r="J153" s="21"/>
      <c r="L153" s="15" t="s">
        <v>47</v>
      </c>
      <c r="M153" s="528" t="str">
        <f>DATA!B60</f>
        <v>0082</v>
      </c>
      <c r="N153" s="529"/>
      <c r="O153" s="12" t="s">
        <v>3</v>
      </c>
      <c r="P153" s="525" t="str">
        <f>DATA!C60</f>
        <v>県　八十二</v>
      </c>
      <c r="Q153" s="526"/>
      <c r="R153" s="526"/>
      <c r="S153" s="530"/>
    </row>
    <row r="154" spans="2:19" ht="33" customHeight="1">
      <c r="B154" s="15" t="s">
        <v>72</v>
      </c>
      <c r="C154" s="528" t="str">
        <f>DATA!G59</f>
        <v/>
      </c>
      <c r="D154" s="529"/>
      <c r="E154" s="12" t="s">
        <v>76</v>
      </c>
      <c r="F154" s="528" t="str">
        <f>DATA!J59</f>
        <v/>
      </c>
      <c r="G154" s="531"/>
      <c r="H154" s="531"/>
      <c r="I154" s="532"/>
      <c r="J154" s="21"/>
      <c r="L154" s="15" t="s">
        <v>72</v>
      </c>
      <c r="M154" s="528" t="str">
        <f>DATA!G60</f>
        <v/>
      </c>
      <c r="N154" s="529"/>
      <c r="O154" s="12" t="s">
        <v>76</v>
      </c>
      <c r="P154" s="528" t="str">
        <f>DATA!J60</f>
        <v/>
      </c>
      <c r="Q154" s="531"/>
      <c r="R154" s="531"/>
      <c r="S154" s="532"/>
    </row>
    <row r="155" spans="2:19" ht="33" customHeight="1" thickBot="1">
      <c r="B155" s="18" t="s">
        <v>73</v>
      </c>
      <c r="C155" s="521" t="str">
        <f>DATA!$P$3</f>
        <v>泉丘</v>
      </c>
      <c r="D155" s="522"/>
      <c r="E155" s="117" t="s">
        <v>77</v>
      </c>
      <c r="F155" s="523" t="str">
        <f>DATA!K59</f>
        <v/>
      </c>
      <c r="G155" s="524"/>
      <c r="H155" s="524"/>
      <c r="I155" s="125" t="str">
        <f>DATA!M59</f>
        <v/>
      </c>
      <c r="J155" s="24"/>
      <c r="L155" s="18" t="s">
        <v>73</v>
      </c>
      <c r="M155" s="521" t="str">
        <f>DATA!$P$3</f>
        <v>泉丘</v>
      </c>
      <c r="N155" s="522"/>
      <c r="O155" s="117" t="s">
        <v>77</v>
      </c>
      <c r="P155" s="523" t="str">
        <f>DATA!K60</f>
        <v/>
      </c>
      <c r="Q155" s="524"/>
      <c r="R155" s="524"/>
      <c r="S155" s="127" t="str">
        <f>DATA!M60</f>
        <v/>
      </c>
    </row>
    <row r="156" spans="2:19" ht="6" customHeight="1" thickBot="1"/>
    <row r="157" spans="2:19" ht="33" customHeight="1">
      <c r="B157" s="449" t="s">
        <v>70</v>
      </c>
      <c r="C157" s="450"/>
      <c r="D157" s="450"/>
      <c r="E157" s="450"/>
      <c r="F157" s="450"/>
      <c r="G157" s="450"/>
      <c r="H157" s="450"/>
      <c r="I157" s="533"/>
      <c r="J157" s="100"/>
      <c r="L157" s="449" t="s">
        <v>70</v>
      </c>
      <c r="M157" s="450"/>
      <c r="N157" s="450"/>
      <c r="O157" s="450"/>
      <c r="P157" s="450"/>
      <c r="Q157" s="450"/>
      <c r="R157" s="450"/>
      <c r="S157" s="533"/>
    </row>
    <row r="158" spans="2:19" ht="33" customHeight="1">
      <c r="B158" s="15" t="s">
        <v>71</v>
      </c>
      <c r="C158" s="525" t="str">
        <f>DATA!I61</f>
        <v/>
      </c>
      <c r="D158" s="526"/>
      <c r="E158" s="527"/>
      <c r="F158" s="12" t="s">
        <v>74</v>
      </c>
      <c r="G158" s="102" t="str">
        <f>DATA!E61</f>
        <v/>
      </c>
      <c r="H158" s="96" t="s">
        <v>75</v>
      </c>
      <c r="I158" s="124" t="str">
        <f>DATA!L61</f>
        <v/>
      </c>
      <c r="J158" s="24"/>
      <c r="L158" s="15" t="s">
        <v>71</v>
      </c>
      <c r="M158" s="525" t="str">
        <f>DATA!I62</f>
        <v/>
      </c>
      <c r="N158" s="526"/>
      <c r="O158" s="527"/>
      <c r="P158" s="12" t="s">
        <v>74</v>
      </c>
      <c r="Q158" s="102" t="str">
        <f>DATA!E62</f>
        <v/>
      </c>
      <c r="R158" s="96" t="s">
        <v>75</v>
      </c>
      <c r="S158" s="124" t="str">
        <f>DATA!L62</f>
        <v/>
      </c>
    </row>
    <row r="159" spans="2:19" ht="33" customHeight="1">
      <c r="B159" s="15" t="s">
        <v>47</v>
      </c>
      <c r="C159" s="528" t="str">
        <f>DATA!B61</f>
        <v>0083</v>
      </c>
      <c r="D159" s="529"/>
      <c r="E159" s="12" t="s">
        <v>3</v>
      </c>
      <c r="F159" s="525" t="str">
        <f>DATA!C61</f>
        <v>県　八十三</v>
      </c>
      <c r="G159" s="526"/>
      <c r="H159" s="526"/>
      <c r="I159" s="530"/>
      <c r="J159" s="21"/>
      <c r="L159" s="15" t="s">
        <v>47</v>
      </c>
      <c r="M159" s="528" t="str">
        <f>DATA!B62</f>
        <v>0084</v>
      </c>
      <c r="N159" s="529"/>
      <c r="O159" s="12" t="s">
        <v>3</v>
      </c>
      <c r="P159" s="525" t="str">
        <f>DATA!C62</f>
        <v>県　八十四</v>
      </c>
      <c r="Q159" s="526"/>
      <c r="R159" s="526"/>
      <c r="S159" s="530"/>
    </row>
    <row r="160" spans="2:19" ht="33" customHeight="1">
      <c r="B160" s="15" t="s">
        <v>72</v>
      </c>
      <c r="C160" s="528" t="str">
        <f>DATA!G61</f>
        <v/>
      </c>
      <c r="D160" s="529"/>
      <c r="E160" s="12" t="s">
        <v>76</v>
      </c>
      <c r="F160" s="528" t="str">
        <f>DATA!J61</f>
        <v/>
      </c>
      <c r="G160" s="531"/>
      <c r="H160" s="531"/>
      <c r="I160" s="532"/>
      <c r="J160" s="21"/>
      <c r="L160" s="15" t="s">
        <v>72</v>
      </c>
      <c r="M160" s="528" t="str">
        <f>DATA!G62</f>
        <v/>
      </c>
      <c r="N160" s="529"/>
      <c r="O160" s="12" t="s">
        <v>76</v>
      </c>
      <c r="P160" s="528" t="str">
        <f>DATA!J62</f>
        <v/>
      </c>
      <c r="Q160" s="531"/>
      <c r="R160" s="531"/>
      <c r="S160" s="532"/>
    </row>
    <row r="161" spans="2:19" ht="33" customHeight="1" thickBot="1">
      <c r="B161" s="18" t="s">
        <v>73</v>
      </c>
      <c r="C161" s="521" t="str">
        <f>DATA!$P$3</f>
        <v>泉丘</v>
      </c>
      <c r="D161" s="522"/>
      <c r="E161" s="117" t="s">
        <v>77</v>
      </c>
      <c r="F161" s="523" t="str">
        <f>DATA!K61</f>
        <v/>
      </c>
      <c r="G161" s="524"/>
      <c r="H161" s="524"/>
      <c r="I161" s="125" t="str">
        <f>DATA!M61</f>
        <v/>
      </c>
      <c r="J161" s="24"/>
      <c r="L161" s="18" t="s">
        <v>73</v>
      </c>
      <c r="M161" s="521" t="str">
        <f>DATA!$P$3</f>
        <v>泉丘</v>
      </c>
      <c r="N161" s="522"/>
      <c r="O161" s="117" t="s">
        <v>77</v>
      </c>
      <c r="P161" s="523" t="str">
        <f>DATA!K62</f>
        <v/>
      </c>
      <c r="Q161" s="524"/>
      <c r="R161" s="524"/>
      <c r="S161" s="125" t="str">
        <f>DATA!M62</f>
        <v/>
      </c>
    </row>
    <row r="162" spans="2:19" ht="6" customHeight="1" thickBot="1"/>
    <row r="163" spans="2:19" ht="32.25" customHeight="1">
      <c r="B163" s="449" t="s">
        <v>70</v>
      </c>
      <c r="C163" s="450"/>
      <c r="D163" s="450"/>
      <c r="E163" s="450"/>
      <c r="F163" s="450"/>
      <c r="G163" s="450"/>
      <c r="H163" s="450"/>
      <c r="I163" s="533"/>
      <c r="J163" s="100"/>
      <c r="L163" s="449" t="s">
        <v>70</v>
      </c>
      <c r="M163" s="450"/>
      <c r="N163" s="450"/>
      <c r="O163" s="450"/>
      <c r="P163" s="450"/>
      <c r="Q163" s="450"/>
      <c r="R163" s="450"/>
      <c r="S163" s="533"/>
    </row>
    <row r="164" spans="2:19" ht="32.25" customHeight="1">
      <c r="B164" s="15" t="s">
        <v>71</v>
      </c>
      <c r="C164" s="525" t="str">
        <f>DATA!I63</f>
        <v/>
      </c>
      <c r="D164" s="526"/>
      <c r="E164" s="527"/>
      <c r="F164" s="12" t="s">
        <v>74</v>
      </c>
      <c r="G164" s="102" t="str">
        <f>DATA!E63</f>
        <v/>
      </c>
      <c r="H164" s="96" t="s">
        <v>75</v>
      </c>
      <c r="I164" s="124" t="str">
        <f>DATA!L63</f>
        <v/>
      </c>
      <c r="J164" s="24"/>
      <c r="L164" s="15" t="s">
        <v>71</v>
      </c>
      <c r="M164" s="525" t="str">
        <f>DATA!I64</f>
        <v/>
      </c>
      <c r="N164" s="526"/>
      <c r="O164" s="527"/>
      <c r="P164" s="12" t="s">
        <v>74</v>
      </c>
      <c r="Q164" s="102" t="str">
        <f>DATA!E64</f>
        <v/>
      </c>
      <c r="R164" s="96" t="s">
        <v>75</v>
      </c>
      <c r="S164" s="124" t="str">
        <f>DATA!L64</f>
        <v/>
      </c>
    </row>
    <row r="165" spans="2:19" ht="32.25" customHeight="1">
      <c r="B165" s="15" t="s">
        <v>47</v>
      </c>
      <c r="C165" s="528" t="str">
        <f>DATA!B63</f>
        <v>0085</v>
      </c>
      <c r="D165" s="529"/>
      <c r="E165" s="12" t="s">
        <v>3</v>
      </c>
      <c r="F165" s="525" t="str">
        <f>DATA!C63</f>
        <v>県　八十五</v>
      </c>
      <c r="G165" s="526"/>
      <c r="H165" s="526"/>
      <c r="I165" s="530"/>
      <c r="J165" s="21"/>
      <c r="L165" s="15" t="s">
        <v>47</v>
      </c>
      <c r="M165" s="528" t="str">
        <f>DATA!B64</f>
        <v>0086</v>
      </c>
      <c r="N165" s="529"/>
      <c r="O165" s="12" t="s">
        <v>3</v>
      </c>
      <c r="P165" s="525" t="str">
        <f>DATA!C64</f>
        <v>県　八十六</v>
      </c>
      <c r="Q165" s="526"/>
      <c r="R165" s="526"/>
      <c r="S165" s="530"/>
    </row>
    <row r="166" spans="2:19" ht="32.25" customHeight="1">
      <c r="B166" s="15" t="s">
        <v>72</v>
      </c>
      <c r="C166" s="528" t="str">
        <f>DATA!G63</f>
        <v/>
      </c>
      <c r="D166" s="529"/>
      <c r="E166" s="12" t="s">
        <v>76</v>
      </c>
      <c r="F166" s="528" t="str">
        <f>DATA!J63</f>
        <v/>
      </c>
      <c r="G166" s="531"/>
      <c r="H166" s="531"/>
      <c r="I166" s="532"/>
      <c r="J166" s="21"/>
      <c r="L166" s="15" t="s">
        <v>72</v>
      </c>
      <c r="M166" s="528" t="str">
        <f>DATA!G64</f>
        <v/>
      </c>
      <c r="N166" s="529"/>
      <c r="O166" s="12" t="s">
        <v>76</v>
      </c>
      <c r="P166" s="528" t="str">
        <f>DATA!J64</f>
        <v/>
      </c>
      <c r="Q166" s="531"/>
      <c r="R166" s="531"/>
      <c r="S166" s="532"/>
    </row>
    <row r="167" spans="2:19" ht="32.25" customHeight="1" thickBot="1">
      <c r="B167" s="18" t="s">
        <v>73</v>
      </c>
      <c r="C167" s="521" t="str">
        <f>DATA!$P$3</f>
        <v>泉丘</v>
      </c>
      <c r="D167" s="522"/>
      <c r="E167" s="117" t="s">
        <v>77</v>
      </c>
      <c r="F167" s="523" t="str">
        <f>DATA!K63</f>
        <v/>
      </c>
      <c r="G167" s="524"/>
      <c r="H167" s="524"/>
      <c r="I167" s="125" t="str">
        <f>DATA!M63</f>
        <v/>
      </c>
      <c r="J167" s="24"/>
      <c r="L167" s="18" t="s">
        <v>73</v>
      </c>
      <c r="M167" s="521" t="str">
        <f>DATA!$P$3</f>
        <v>泉丘</v>
      </c>
      <c r="N167" s="522"/>
      <c r="O167" s="117" t="s">
        <v>77</v>
      </c>
      <c r="P167" s="523" t="str">
        <f>DATA!K64</f>
        <v/>
      </c>
      <c r="Q167" s="524"/>
      <c r="R167" s="524"/>
      <c r="S167" s="125" t="str">
        <f>DATA!M64</f>
        <v/>
      </c>
    </row>
    <row r="168" spans="2:19" ht="6" customHeight="1" thickBot="1"/>
    <row r="169" spans="2:19" ht="33" customHeight="1">
      <c r="B169" s="449" t="s">
        <v>70</v>
      </c>
      <c r="C169" s="450"/>
      <c r="D169" s="450"/>
      <c r="E169" s="450"/>
      <c r="F169" s="450"/>
      <c r="G169" s="450"/>
      <c r="H169" s="450"/>
      <c r="I169" s="533"/>
      <c r="J169" s="100"/>
      <c r="L169" s="449" t="s">
        <v>70</v>
      </c>
      <c r="M169" s="450"/>
      <c r="N169" s="450"/>
      <c r="O169" s="450"/>
      <c r="P169" s="450"/>
      <c r="Q169" s="450"/>
      <c r="R169" s="450"/>
      <c r="S169" s="533"/>
    </row>
    <row r="170" spans="2:19" ht="33" customHeight="1">
      <c r="B170" s="15" t="s">
        <v>71</v>
      </c>
      <c r="C170" s="525" t="str">
        <f>DATA!I65</f>
        <v/>
      </c>
      <c r="D170" s="526"/>
      <c r="E170" s="527"/>
      <c r="F170" s="12" t="s">
        <v>74</v>
      </c>
      <c r="G170" s="102" t="str">
        <f>DATA!E65</f>
        <v/>
      </c>
      <c r="H170" s="96" t="s">
        <v>75</v>
      </c>
      <c r="I170" s="126" t="str">
        <f>DATA!L65</f>
        <v/>
      </c>
      <c r="J170" s="24"/>
      <c r="L170" s="15" t="s">
        <v>71</v>
      </c>
      <c r="M170" s="525" t="str">
        <f>DATA!I66</f>
        <v/>
      </c>
      <c r="N170" s="526"/>
      <c r="O170" s="527"/>
      <c r="P170" s="12" t="s">
        <v>74</v>
      </c>
      <c r="Q170" s="102" t="str">
        <f>DATA!E66</f>
        <v/>
      </c>
      <c r="R170" s="96" t="s">
        <v>75</v>
      </c>
      <c r="S170" s="126" t="str">
        <f>DATA!L66</f>
        <v/>
      </c>
    </row>
    <row r="171" spans="2:19" ht="33" customHeight="1">
      <c r="B171" s="15" t="s">
        <v>47</v>
      </c>
      <c r="C171" s="528" t="str">
        <f>DATA!B65</f>
        <v>0087</v>
      </c>
      <c r="D171" s="529"/>
      <c r="E171" s="12" t="s">
        <v>3</v>
      </c>
      <c r="F171" s="525" t="str">
        <f>DATA!C65</f>
        <v>県　八十七</v>
      </c>
      <c r="G171" s="526"/>
      <c r="H171" s="526"/>
      <c r="I171" s="530"/>
      <c r="J171" s="21"/>
      <c r="L171" s="15" t="s">
        <v>47</v>
      </c>
      <c r="M171" s="528" t="str">
        <f>DATA!B66</f>
        <v>0088</v>
      </c>
      <c r="N171" s="529"/>
      <c r="O171" s="12" t="s">
        <v>3</v>
      </c>
      <c r="P171" s="525" t="str">
        <f>DATA!C66</f>
        <v>県　八十八</v>
      </c>
      <c r="Q171" s="526"/>
      <c r="R171" s="526"/>
      <c r="S171" s="530"/>
    </row>
    <row r="172" spans="2:19" ht="33" customHeight="1">
      <c r="B172" s="15" t="s">
        <v>72</v>
      </c>
      <c r="C172" s="528" t="str">
        <f>DATA!G65</f>
        <v/>
      </c>
      <c r="D172" s="529"/>
      <c r="E172" s="12" t="s">
        <v>76</v>
      </c>
      <c r="F172" s="528" t="str">
        <f>DATA!J65</f>
        <v/>
      </c>
      <c r="G172" s="531"/>
      <c r="H172" s="531"/>
      <c r="I172" s="532"/>
      <c r="J172" s="21"/>
      <c r="L172" s="15" t="s">
        <v>72</v>
      </c>
      <c r="M172" s="528" t="str">
        <f>DATA!G66</f>
        <v/>
      </c>
      <c r="N172" s="529"/>
      <c r="O172" s="12" t="s">
        <v>76</v>
      </c>
      <c r="P172" s="528" t="str">
        <f>DATA!J66</f>
        <v/>
      </c>
      <c r="Q172" s="531"/>
      <c r="R172" s="531"/>
      <c r="S172" s="532"/>
    </row>
    <row r="173" spans="2:19" ht="33" customHeight="1" thickBot="1">
      <c r="B173" s="18" t="s">
        <v>73</v>
      </c>
      <c r="C173" s="521" t="str">
        <f>DATA!$P$3</f>
        <v>泉丘</v>
      </c>
      <c r="D173" s="522"/>
      <c r="E173" s="117" t="s">
        <v>77</v>
      </c>
      <c r="F173" s="534" t="str">
        <f>DATA!K65</f>
        <v/>
      </c>
      <c r="G173" s="524"/>
      <c r="H173" s="524"/>
      <c r="I173" s="127" t="str">
        <f>DATA!M65</f>
        <v/>
      </c>
      <c r="J173" s="24"/>
      <c r="L173" s="18" t="s">
        <v>73</v>
      </c>
      <c r="M173" s="521" t="str">
        <f>DATA!$P$3</f>
        <v>泉丘</v>
      </c>
      <c r="N173" s="522"/>
      <c r="O173" s="117" t="s">
        <v>77</v>
      </c>
      <c r="P173" s="534" t="str">
        <f>DATA!K66</f>
        <v/>
      </c>
      <c r="Q173" s="524"/>
      <c r="R173" s="524"/>
      <c r="S173" s="127" t="str">
        <f>DATA!M66</f>
        <v/>
      </c>
    </row>
    <row r="174" spans="2:19" ht="6" customHeight="1" thickBot="1">
      <c r="B174" s="21"/>
      <c r="C174" s="21"/>
      <c r="D174" s="21"/>
      <c r="E174" s="99"/>
      <c r="F174" s="21"/>
      <c r="G174" s="21"/>
      <c r="H174" s="21"/>
      <c r="I174" s="24"/>
      <c r="J174" s="24"/>
      <c r="L174" s="21"/>
      <c r="M174" s="21"/>
      <c r="N174" s="21"/>
      <c r="O174" s="99"/>
      <c r="P174" s="21"/>
      <c r="Q174" s="21"/>
      <c r="R174" s="21"/>
      <c r="S174" s="24"/>
    </row>
    <row r="175" spans="2:19" ht="33" customHeight="1">
      <c r="B175" s="449" t="s">
        <v>70</v>
      </c>
      <c r="C175" s="450"/>
      <c r="D175" s="450"/>
      <c r="E175" s="450"/>
      <c r="F175" s="450"/>
      <c r="G175" s="450"/>
      <c r="H175" s="450"/>
      <c r="I175" s="533"/>
      <c r="J175" s="100"/>
      <c r="L175" s="449" t="s">
        <v>70</v>
      </c>
      <c r="M175" s="450"/>
      <c r="N175" s="450"/>
      <c r="O175" s="450"/>
      <c r="P175" s="450"/>
      <c r="Q175" s="450"/>
      <c r="R175" s="450"/>
      <c r="S175" s="533"/>
    </row>
    <row r="176" spans="2:19" ht="33" customHeight="1">
      <c r="B176" s="15" t="s">
        <v>71</v>
      </c>
      <c r="C176" s="525" t="str">
        <f>DATA!I67</f>
        <v/>
      </c>
      <c r="D176" s="526"/>
      <c r="E176" s="527"/>
      <c r="F176" s="12" t="s">
        <v>74</v>
      </c>
      <c r="G176" s="102" t="str">
        <f>DATA!E67</f>
        <v/>
      </c>
      <c r="H176" s="96" t="s">
        <v>75</v>
      </c>
      <c r="I176" s="124" t="str">
        <f>DATA!L67</f>
        <v/>
      </c>
      <c r="J176" s="24"/>
      <c r="L176" s="15" t="s">
        <v>71</v>
      </c>
      <c r="M176" s="525" t="str">
        <f>DATA!I68</f>
        <v/>
      </c>
      <c r="N176" s="526"/>
      <c r="O176" s="527"/>
      <c r="P176" s="12" t="s">
        <v>74</v>
      </c>
      <c r="Q176" s="102" t="str">
        <f>DATA!E68</f>
        <v/>
      </c>
      <c r="R176" s="96" t="s">
        <v>75</v>
      </c>
      <c r="S176" s="124" t="str">
        <f>DATA!L68</f>
        <v/>
      </c>
    </row>
    <row r="177" spans="2:19" ht="33" customHeight="1">
      <c r="B177" s="15" t="s">
        <v>47</v>
      </c>
      <c r="C177" s="528" t="str">
        <f>DATA!B67</f>
        <v>0089</v>
      </c>
      <c r="D177" s="529"/>
      <c r="E177" s="12" t="s">
        <v>3</v>
      </c>
      <c r="F177" s="525" t="str">
        <f>DATA!C67</f>
        <v>県　八十九</v>
      </c>
      <c r="G177" s="526"/>
      <c r="H177" s="526"/>
      <c r="I177" s="530"/>
      <c r="J177" s="21"/>
      <c r="L177" s="15" t="s">
        <v>47</v>
      </c>
      <c r="M177" s="528" t="str">
        <f>DATA!B68</f>
        <v>0090</v>
      </c>
      <c r="N177" s="529"/>
      <c r="O177" s="12" t="s">
        <v>3</v>
      </c>
      <c r="P177" s="525" t="str">
        <f>DATA!C68</f>
        <v>県　九十</v>
      </c>
      <c r="Q177" s="526"/>
      <c r="R177" s="526"/>
      <c r="S177" s="530"/>
    </row>
    <row r="178" spans="2:19" ht="33" customHeight="1">
      <c r="B178" s="15" t="s">
        <v>72</v>
      </c>
      <c r="C178" s="528" t="str">
        <f>DATA!G67</f>
        <v/>
      </c>
      <c r="D178" s="529"/>
      <c r="E178" s="12" t="s">
        <v>76</v>
      </c>
      <c r="F178" s="528" t="str">
        <f>DATA!J67</f>
        <v/>
      </c>
      <c r="G178" s="531"/>
      <c r="H178" s="531"/>
      <c r="I178" s="532"/>
      <c r="J178" s="21"/>
      <c r="L178" s="15" t="s">
        <v>72</v>
      </c>
      <c r="M178" s="528" t="str">
        <f>DATA!G68</f>
        <v/>
      </c>
      <c r="N178" s="529"/>
      <c r="O178" s="12" t="s">
        <v>76</v>
      </c>
      <c r="P178" s="528" t="str">
        <f>DATA!J68</f>
        <v/>
      </c>
      <c r="Q178" s="531"/>
      <c r="R178" s="531"/>
      <c r="S178" s="532"/>
    </row>
    <row r="179" spans="2:19" ht="33" customHeight="1" thickBot="1">
      <c r="B179" s="18" t="s">
        <v>73</v>
      </c>
      <c r="C179" s="521" t="str">
        <f>DATA!$P$3</f>
        <v>泉丘</v>
      </c>
      <c r="D179" s="522"/>
      <c r="E179" s="117" t="s">
        <v>77</v>
      </c>
      <c r="F179" s="523" t="str">
        <f>DATA!K67</f>
        <v/>
      </c>
      <c r="G179" s="524"/>
      <c r="H179" s="524"/>
      <c r="I179" s="125" t="str">
        <f>DATA!M67</f>
        <v/>
      </c>
      <c r="J179" s="24"/>
      <c r="L179" s="18" t="s">
        <v>73</v>
      </c>
      <c r="M179" s="521" t="str">
        <f>DATA!$P$3</f>
        <v>泉丘</v>
      </c>
      <c r="N179" s="522"/>
      <c r="O179" s="117" t="s">
        <v>77</v>
      </c>
      <c r="P179" s="523" t="str">
        <f>DATA!K68</f>
        <v/>
      </c>
      <c r="Q179" s="524"/>
      <c r="R179" s="524"/>
      <c r="S179" s="127" t="str">
        <f>DATA!M68</f>
        <v/>
      </c>
    </row>
  </sheetData>
  <sheetProtection password="CE3A" sheet="1" objects="1" scenarios="1"/>
  <mergeCells count="480">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B103:I103"/>
    <mergeCell ref="L103:S103"/>
    <mergeCell ref="C99:D99"/>
    <mergeCell ref="F99:I99"/>
    <mergeCell ref="M99:N99"/>
    <mergeCell ref="P99:S99"/>
    <mergeCell ref="C100:D100"/>
    <mergeCell ref="F100:I100"/>
    <mergeCell ref="M100:N100"/>
    <mergeCell ref="P100:S100"/>
    <mergeCell ref="C93:D93"/>
    <mergeCell ref="F93:I93"/>
    <mergeCell ref="M93:N93"/>
    <mergeCell ref="P93:S93"/>
    <mergeCell ref="M94:N94"/>
    <mergeCell ref="P94:S94"/>
    <mergeCell ref="C101:D101"/>
    <mergeCell ref="F101:H101"/>
    <mergeCell ref="M101:N101"/>
    <mergeCell ref="P101:R10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L43:S43"/>
    <mergeCell ref="M44:O44"/>
    <mergeCell ref="M45:N45"/>
    <mergeCell ref="P45:S45"/>
    <mergeCell ref="M46:N46"/>
    <mergeCell ref="P46:S46"/>
    <mergeCell ref="M39:N39"/>
    <mergeCell ref="P39:S39"/>
    <mergeCell ref="M40:N40"/>
    <mergeCell ref="P40:S40"/>
    <mergeCell ref="M41:N41"/>
    <mergeCell ref="P41:R41"/>
    <mergeCell ref="M34:N34"/>
    <mergeCell ref="P34:S34"/>
    <mergeCell ref="M35:N35"/>
    <mergeCell ref="P35:R35"/>
    <mergeCell ref="L37:S37"/>
    <mergeCell ref="M38:O38"/>
    <mergeCell ref="M29:N29"/>
    <mergeCell ref="P29:R29"/>
    <mergeCell ref="L31:S31"/>
    <mergeCell ref="M32:O32"/>
    <mergeCell ref="M33:N33"/>
    <mergeCell ref="P33:S33"/>
    <mergeCell ref="L25:S25"/>
    <mergeCell ref="M26:O26"/>
    <mergeCell ref="M27:N27"/>
    <mergeCell ref="P27:S27"/>
    <mergeCell ref="M28:N28"/>
    <mergeCell ref="P28:S28"/>
    <mergeCell ref="M21:N21"/>
    <mergeCell ref="P21:S21"/>
    <mergeCell ref="M22:N22"/>
    <mergeCell ref="P22:S22"/>
    <mergeCell ref="M23:N23"/>
    <mergeCell ref="P23:R23"/>
    <mergeCell ref="M16:N16"/>
    <mergeCell ref="P16:S16"/>
    <mergeCell ref="M17:N17"/>
    <mergeCell ref="P17:R17"/>
    <mergeCell ref="L19:S19"/>
    <mergeCell ref="M20:O20"/>
    <mergeCell ref="M11:N11"/>
    <mergeCell ref="P11:R11"/>
    <mergeCell ref="L13:S13"/>
    <mergeCell ref="M14:O14"/>
    <mergeCell ref="M15:N15"/>
    <mergeCell ref="P15:S15"/>
    <mergeCell ref="L7:S7"/>
    <mergeCell ref="M8:O8"/>
    <mergeCell ref="M9:N9"/>
    <mergeCell ref="P9:S9"/>
    <mergeCell ref="M10:N10"/>
    <mergeCell ref="P10:S10"/>
    <mergeCell ref="L1:S1"/>
    <mergeCell ref="M2:O2"/>
    <mergeCell ref="M3:N3"/>
    <mergeCell ref="P3:S3"/>
    <mergeCell ref="M4:N4"/>
    <mergeCell ref="P4:S4"/>
    <mergeCell ref="M5:N5"/>
    <mergeCell ref="P5:R5"/>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C29:D29"/>
    <mergeCell ref="F29:H29"/>
    <mergeCell ref="B31:I31"/>
    <mergeCell ref="C32:E32"/>
    <mergeCell ref="C33:D33"/>
    <mergeCell ref="F33:I33"/>
    <mergeCell ref="B25:I25"/>
    <mergeCell ref="C26:E26"/>
    <mergeCell ref="C27:D27"/>
    <mergeCell ref="F27:I27"/>
    <mergeCell ref="C28:D28"/>
    <mergeCell ref="F28:I28"/>
    <mergeCell ref="F22:I22"/>
    <mergeCell ref="C23:D23"/>
    <mergeCell ref="F23:H23"/>
    <mergeCell ref="C16:D16"/>
    <mergeCell ref="F16:I16"/>
    <mergeCell ref="C17:D17"/>
    <mergeCell ref="F17:H17"/>
    <mergeCell ref="B19:I19"/>
    <mergeCell ref="C20:E20"/>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P52:S52"/>
    <mergeCell ref="C53:D53"/>
    <mergeCell ref="F53:H53"/>
    <mergeCell ref="M53:N53"/>
    <mergeCell ref="P53:R53"/>
    <mergeCell ref="B55:I55"/>
    <mergeCell ref="L55:S55"/>
    <mergeCell ref="C56:E56"/>
    <mergeCell ref="M56:O56"/>
    <mergeCell ref="C57:D57"/>
    <mergeCell ref="F57:I57"/>
    <mergeCell ref="M57:N57"/>
    <mergeCell ref="P57:S57"/>
    <mergeCell ref="C58:D58"/>
    <mergeCell ref="F58:I58"/>
    <mergeCell ref="M58:N58"/>
    <mergeCell ref="P58:S58"/>
    <mergeCell ref="C59:D59"/>
    <mergeCell ref="F59:H59"/>
    <mergeCell ref="M59:N59"/>
    <mergeCell ref="P59:R59"/>
    <mergeCell ref="B61:I61"/>
    <mergeCell ref="L61:S61"/>
    <mergeCell ref="C62:E62"/>
    <mergeCell ref="M62:O62"/>
    <mergeCell ref="C63:D63"/>
    <mergeCell ref="F63:I63"/>
    <mergeCell ref="M63:N63"/>
    <mergeCell ref="P63:S63"/>
    <mergeCell ref="C64:D64"/>
    <mergeCell ref="F64:I64"/>
    <mergeCell ref="M64:N64"/>
    <mergeCell ref="P64:S64"/>
    <mergeCell ref="C65:D65"/>
    <mergeCell ref="F65:H65"/>
    <mergeCell ref="M65:N65"/>
    <mergeCell ref="P65:R65"/>
    <mergeCell ref="B67:I67"/>
    <mergeCell ref="L67:S67"/>
    <mergeCell ref="C68:E68"/>
    <mergeCell ref="M68:O68"/>
    <mergeCell ref="C69:D69"/>
    <mergeCell ref="F69:I69"/>
    <mergeCell ref="M69:N69"/>
    <mergeCell ref="P69:S69"/>
    <mergeCell ref="C70:D70"/>
    <mergeCell ref="F70:I70"/>
    <mergeCell ref="M70:N70"/>
    <mergeCell ref="P70:S70"/>
    <mergeCell ref="C71:D71"/>
    <mergeCell ref="F71:H71"/>
    <mergeCell ref="M71:N71"/>
    <mergeCell ref="P71:R71"/>
    <mergeCell ref="B73:I73"/>
    <mergeCell ref="L73:S73"/>
    <mergeCell ref="C74:E74"/>
    <mergeCell ref="M74:O74"/>
    <mergeCell ref="C75:D75"/>
    <mergeCell ref="F75:I75"/>
    <mergeCell ref="M75:N75"/>
    <mergeCell ref="P75:S75"/>
    <mergeCell ref="C76:D76"/>
    <mergeCell ref="F76:I76"/>
    <mergeCell ref="M76:N76"/>
    <mergeCell ref="P76:S76"/>
    <mergeCell ref="C77:D77"/>
    <mergeCell ref="F77:H77"/>
    <mergeCell ref="M77:N77"/>
    <mergeCell ref="P77:R77"/>
    <mergeCell ref="B79:I79"/>
    <mergeCell ref="L79:S79"/>
    <mergeCell ref="C80:E80"/>
    <mergeCell ref="M80:O80"/>
    <mergeCell ref="C81:D81"/>
    <mergeCell ref="F81:I81"/>
    <mergeCell ref="M81:N81"/>
    <mergeCell ref="P81:S81"/>
    <mergeCell ref="C82:D82"/>
    <mergeCell ref="F82:I82"/>
    <mergeCell ref="M82:N82"/>
    <mergeCell ref="P82:S82"/>
    <mergeCell ref="C83:D83"/>
    <mergeCell ref="F83:H83"/>
    <mergeCell ref="M83:N83"/>
    <mergeCell ref="P83:R83"/>
    <mergeCell ref="B85:I85"/>
    <mergeCell ref="L85:S85"/>
    <mergeCell ref="C86:E86"/>
    <mergeCell ref="M86:O86"/>
    <mergeCell ref="C87:D87"/>
    <mergeCell ref="F87:I87"/>
    <mergeCell ref="M87:N87"/>
    <mergeCell ref="P87:S87"/>
    <mergeCell ref="C88:D88"/>
    <mergeCell ref="F88:I88"/>
    <mergeCell ref="M88:N88"/>
    <mergeCell ref="P88:S8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B145:I145"/>
    <mergeCell ref="L145:S145"/>
    <mergeCell ref="C146:E146"/>
    <mergeCell ref="M146:O146"/>
    <mergeCell ref="C147:D147"/>
    <mergeCell ref="F147:I147"/>
    <mergeCell ref="M147:N147"/>
    <mergeCell ref="P147:S147"/>
    <mergeCell ref="C148:D148"/>
    <mergeCell ref="F148:I148"/>
    <mergeCell ref="M148:N148"/>
    <mergeCell ref="P148:S148"/>
    <mergeCell ref="C149:D149"/>
    <mergeCell ref="F149:H149"/>
    <mergeCell ref="M149:N149"/>
    <mergeCell ref="P149:R149"/>
    <mergeCell ref="B151:I151"/>
    <mergeCell ref="L151:S151"/>
    <mergeCell ref="C152:E152"/>
    <mergeCell ref="M152:O152"/>
    <mergeCell ref="C153:D153"/>
    <mergeCell ref="F153:I153"/>
    <mergeCell ref="M153:N153"/>
    <mergeCell ref="P153:S153"/>
    <mergeCell ref="C154:D154"/>
    <mergeCell ref="F154:I154"/>
    <mergeCell ref="M154:N154"/>
    <mergeCell ref="P154:S154"/>
    <mergeCell ref="C155:D155"/>
    <mergeCell ref="F155:H155"/>
    <mergeCell ref="M155:N155"/>
    <mergeCell ref="P155:R155"/>
    <mergeCell ref="B157:I157"/>
    <mergeCell ref="L157:S157"/>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s>
  <phoneticPr fontId="20"/>
  <pageMargins left="0.70866141732283472" right="0.70866141732283472" top="0.35433070866141736" bottom="0.19685039370078741" header="0.31496062992125984" footer="0.31496062992125984"/>
  <pageSetup paperSize="9" scale="71" orientation="landscape" horizontalDpi="4294967293" r:id="rId1"/>
  <rowBreaks count="5" manualBreakCount="5">
    <brk id="30" min="1" max="18" man="1"/>
    <brk id="60" min="1" max="18" man="1"/>
    <brk id="90" min="1" max="18" man="1"/>
    <brk id="120" min="1" max="18" man="1"/>
    <brk id="150"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workbookViewId="0">
      <pane ySplit="11" topLeftCell="A12" activePane="bottomLeft" state="frozen"/>
      <selection pane="bottomLeft" activeCell="G14" sqref="G14"/>
    </sheetView>
  </sheetViews>
  <sheetFormatPr defaultRowHeight="13.5"/>
  <cols>
    <col min="1" max="1" width="5.25" customWidth="1"/>
    <col min="3" max="3" width="12" customWidth="1"/>
    <col min="4" max="4" width="17.75" customWidth="1"/>
    <col min="5" max="6" width="0.125" hidden="1" customWidth="1"/>
    <col min="7" max="7" width="4.75" customWidth="1"/>
    <col min="8" max="8" width="4.5" hidden="1" customWidth="1"/>
    <col min="9" max="9" width="7" hidden="1" customWidth="1"/>
    <col min="10" max="10" width="12" customWidth="1"/>
    <col min="11" max="11" width="10.5" customWidth="1"/>
    <col min="12" max="12" width="9.5" customWidth="1"/>
    <col min="13" max="13" width="9.375" customWidth="1"/>
    <col min="14" max="14" width="3.625" customWidth="1"/>
    <col min="19" max="19" width="17.625" customWidth="1"/>
  </cols>
  <sheetData>
    <row r="1" spans="1:19" ht="13.5" customHeight="1">
      <c r="B1" s="289" t="s">
        <v>210</v>
      </c>
      <c r="C1" s="289" t="s">
        <v>99</v>
      </c>
      <c r="D1" s="289" t="s">
        <v>223</v>
      </c>
      <c r="E1" s="94"/>
      <c r="F1" s="94"/>
      <c r="G1" s="293" t="s">
        <v>175</v>
      </c>
      <c r="H1" s="94"/>
      <c r="I1" s="94"/>
      <c r="J1" s="289" t="s">
        <v>174</v>
      </c>
      <c r="K1" s="292" t="s">
        <v>172</v>
      </c>
      <c r="L1" s="304" t="s">
        <v>224</v>
      </c>
      <c r="M1" s="289"/>
      <c r="N1" s="296" t="s">
        <v>207</v>
      </c>
      <c r="O1" s="296"/>
      <c r="P1" s="296"/>
      <c r="Q1" s="296"/>
      <c r="R1" s="225"/>
    </row>
    <row r="2" spans="1:19">
      <c r="B2" s="290"/>
      <c r="C2" s="290"/>
      <c r="D2" s="290"/>
      <c r="E2" s="94"/>
      <c r="F2" s="94"/>
      <c r="G2" s="294"/>
      <c r="H2" s="94"/>
      <c r="I2" s="94"/>
      <c r="J2" s="290"/>
      <c r="K2" s="292"/>
      <c r="L2" s="305"/>
      <c r="M2" s="290"/>
      <c r="N2" s="296"/>
      <c r="O2" s="296"/>
      <c r="P2" s="296"/>
      <c r="Q2" s="296"/>
      <c r="R2" s="150" t="s">
        <v>31</v>
      </c>
    </row>
    <row r="3" spans="1:19">
      <c r="B3" s="290"/>
      <c r="C3" s="290"/>
      <c r="D3" s="290"/>
      <c r="E3" s="94"/>
      <c r="F3" s="94"/>
      <c r="G3" s="294"/>
      <c r="H3" s="94"/>
      <c r="I3" s="94"/>
      <c r="J3" s="290"/>
      <c r="K3" s="292"/>
      <c r="L3" s="305"/>
      <c r="M3" s="290"/>
      <c r="N3" s="296"/>
      <c r="O3" s="296"/>
      <c r="P3" s="296"/>
      <c r="Q3" s="296"/>
      <c r="R3" s="151" t="s">
        <v>211</v>
      </c>
    </row>
    <row r="4" spans="1:19">
      <c r="B4" s="290"/>
      <c r="C4" s="290"/>
      <c r="D4" s="290"/>
      <c r="E4" s="94"/>
      <c r="F4" s="94"/>
      <c r="G4" s="294"/>
      <c r="H4" s="94"/>
      <c r="I4" s="94"/>
      <c r="J4" s="290"/>
      <c r="K4" s="292"/>
      <c r="L4" s="305"/>
      <c r="M4" s="290"/>
      <c r="N4" s="296"/>
      <c r="O4" s="296"/>
      <c r="P4" s="296"/>
      <c r="Q4" s="296"/>
      <c r="R4" s="297" t="s">
        <v>32</v>
      </c>
      <c r="S4" s="298"/>
    </row>
    <row r="5" spans="1:19">
      <c r="B5" s="290"/>
      <c r="C5" s="290"/>
      <c r="D5" s="290"/>
      <c r="E5" s="94"/>
      <c r="F5" s="94"/>
      <c r="G5" s="294"/>
      <c r="H5" s="94"/>
      <c r="I5" s="94"/>
      <c r="J5" s="290"/>
      <c r="K5" s="292"/>
      <c r="L5" s="305"/>
      <c r="M5" s="290"/>
      <c r="N5" s="296"/>
      <c r="O5" s="296"/>
      <c r="P5" s="296"/>
      <c r="Q5" s="296"/>
      <c r="R5" s="303" t="s">
        <v>212</v>
      </c>
      <c r="S5" s="303"/>
    </row>
    <row r="6" spans="1:19">
      <c r="B6" s="290"/>
      <c r="C6" s="290"/>
      <c r="D6" s="290"/>
      <c r="E6" s="94"/>
      <c r="F6" s="94"/>
      <c r="G6" s="294"/>
      <c r="H6" s="94"/>
      <c r="I6" s="94"/>
      <c r="J6" s="290"/>
      <c r="K6" s="292"/>
      <c r="L6" s="305"/>
      <c r="M6" s="290"/>
      <c r="N6" s="296"/>
      <c r="O6" s="296"/>
      <c r="P6" s="296"/>
      <c r="Q6" s="296"/>
      <c r="R6" s="144" t="s">
        <v>167</v>
      </c>
      <c r="S6" s="211" t="s">
        <v>213</v>
      </c>
    </row>
    <row r="7" spans="1:19">
      <c r="B7" s="290"/>
      <c r="C7" s="290"/>
      <c r="D7" s="290"/>
      <c r="E7" s="94"/>
      <c r="F7" s="94"/>
      <c r="G7" s="294"/>
      <c r="H7" s="94"/>
      <c r="I7" s="94"/>
      <c r="J7" s="290"/>
      <c r="K7" s="292"/>
      <c r="L7" s="305"/>
      <c r="M7" s="290"/>
      <c r="N7" s="296"/>
      <c r="O7" s="296"/>
      <c r="P7" s="296"/>
      <c r="Q7" s="296"/>
      <c r="R7" s="227" t="s">
        <v>170</v>
      </c>
      <c r="S7" s="223" t="s">
        <v>214</v>
      </c>
    </row>
    <row r="8" spans="1:19">
      <c r="B8" s="290"/>
      <c r="C8" s="290"/>
      <c r="D8" s="290"/>
      <c r="E8" s="94"/>
      <c r="F8" s="94"/>
      <c r="G8" s="294"/>
      <c r="H8" s="94"/>
      <c r="I8" s="94"/>
      <c r="J8" s="290"/>
      <c r="K8" s="292"/>
      <c r="L8" s="305"/>
      <c r="M8" s="290"/>
      <c r="N8" s="296"/>
      <c r="O8" s="296"/>
      <c r="P8" s="296"/>
      <c r="Q8" s="296"/>
      <c r="R8" s="212" t="s">
        <v>199</v>
      </c>
      <c r="S8" s="94" t="s">
        <v>215</v>
      </c>
    </row>
    <row r="9" spans="1:19">
      <c r="B9" s="290"/>
      <c r="C9" s="290"/>
      <c r="D9" s="290"/>
      <c r="E9" s="94"/>
      <c r="F9" s="94"/>
      <c r="G9" s="294"/>
      <c r="H9" s="94"/>
      <c r="I9" s="94"/>
      <c r="J9" s="290"/>
      <c r="K9" s="292"/>
      <c r="L9" s="305"/>
      <c r="M9" s="290"/>
      <c r="N9" s="296"/>
      <c r="O9" s="296"/>
      <c r="P9" s="296"/>
      <c r="Q9" s="296"/>
      <c r="R9" s="145" t="s">
        <v>197</v>
      </c>
      <c r="S9" s="94" t="s">
        <v>216</v>
      </c>
    </row>
    <row r="10" spans="1:19" ht="12.75" customHeight="1">
      <c r="B10" s="291"/>
      <c r="C10" s="291"/>
      <c r="D10" s="291"/>
      <c r="E10" s="156" t="s">
        <v>101</v>
      </c>
      <c r="F10" s="156" t="s">
        <v>101</v>
      </c>
      <c r="G10" s="295"/>
      <c r="H10" s="156" t="s">
        <v>102</v>
      </c>
      <c r="I10" s="156" t="s">
        <v>103</v>
      </c>
      <c r="J10" s="291"/>
      <c r="K10" s="292"/>
      <c r="L10" s="306"/>
      <c r="M10" s="291"/>
      <c r="N10" s="296"/>
      <c r="O10" s="296"/>
      <c r="P10" s="296"/>
      <c r="Q10" s="296"/>
      <c r="R10" s="145" t="s">
        <v>198</v>
      </c>
      <c r="S10" s="94" t="s">
        <v>217</v>
      </c>
    </row>
    <row r="11" spans="1:19" ht="21" customHeight="1">
      <c r="A11" t="s">
        <v>166</v>
      </c>
      <c r="B11" s="214" t="s">
        <v>12</v>
      </c>
      <c r="C11" s="214" t="s">
        <v>19</v>
      </c>
      <c r="D11" s="214" t="s">
        <v>145</v>
      </c>
      <c r="E11" s="214" t="s">
        <v>4</v>
      </c>
      <c r="F11" s="53" t="s">
        <v>33</v>
      </c>
      <c r="G11" s="13" t="s">
        <v>18</v>
      </c>
      <c r="H11" s="155" t="s">
        <v>171</v>
      </c>
      <c r="I11" s="214" t="s">
        <v>17</v>
      </c>
      <c r="J11" s="214" t="s">
        <v>14</v>
      </c>
      <c r="K11" s="300" t="s">
        <v>168</v>
      </c>
      <c r="L11" s="301"/>
      <c r="M11" s="302"/>
      <c r="N11" s="222"/>
      <c r="O11" s="226" t="s">
        <v>208</v>
      </c>
      <c r="R11" s="145" t="s">
        <v>221</v>
      </c>
      <c r="S11" s="94" t="s">
        <v>222</v>
      </c>
    </row>
    <row r="12" spans="1:19">
      <c r="A12" s="145">
        <v>1</v>
      </c>
      <c r="B12" s="246" t="s">
        <v>226</v>
      </c>
      <c r="C12" s="275" t="s">
        <v>346</v>
      </c>
      <c r="D12" s="275" t="s">
        <v>466</v>
      </c>
      <c r="E12" s="147" t="str">
        <f>IF($H12="","",VLOOKUP($H12,種目コード!$A$2:$C$42,3))</f>
        <v/>
      </c>
      <c r="F12" s="144" t="e">
        <f>#REF!</f>
        <v>#REF!</v>
      </c>
      <c r="G12" s="60">
        <v>1</v>
      </c>
      <c r="H12" s="60"/>
      <c r="I12" s="186" t="str">
        <f>IF($H12="","",VLOOKUP($H12,種目コード!$A$2:$C$42,2))</f>
        <v/>
      </c>
      <c r="J12" s="128">
        <v>21373</v>
      </c>
      <c r="K12" s="66" t="s">
        <v>46</v>
      </c>
      <c r="L12" s="214" t="s">
        <v>184</v>
      </c>
      <c r="M12" s="67" t="s">
        <v>194</v>
      </c>
      <c r="N12" s="144">
        <f>G12</f>
        <v>1</v>
      </c>
    </row>
    <row r="13" spans="1:19">
      <c r="A13" s="145">
        <v>2</v>
      </c>
      <c r="B13" s="281" t="s">
        <v>227</v>
      </c>
      <c r="C13" s="275" t="s">
        <v>347</v>
      </c>
      <c r="D13" s="275" t="s">
        <v>467</v>
      </c>
      <c r="E13" s="282" t="str">
        <f>IF($H13="","",VLOOKUP($H13,種目コード!$A$2:$C$42,3))</f>
        <v/>
      </c>
      <c r="F13" s="283" t="e">
        <f>#REF!</f>
        <v>#REF!</v>
      </c>
      <c r="G13" s="61">
        <v>2</v>
      </c>
      <c r="H13" s="61"/>
      <c r="I13" s="284" t="str">
        <f>IF($H13="","",VLOOKUP($H13,種目コード!$A$2:$C$42,2))</f>
        <v/>
      </c>
      <c r="J13" s="139">
        <v>1000</v>
      </c>
      <c r="K13" s="66" t="s">
        <v>46</v>
      </c>
      <c r="L13" s="285" t="s">
        <v>184</v>
      </c>
      <c r="M13" s="67" t="s">
        <v>194</v>
      </c>
      <c r="N13" s="144">
        <f t="shared" ref="N13:N101" si="0">G13</f>
        <v>2</v>
      </c>
    </row>
    <row r="14" spans="1:19">
      <c r="A14" s="145">
        <v>3</v>
      </c>
      <c r="B14" s="281" t="s">
        <v>228</v>
      </c>
      <c r="C14" s="275" t="s">
        <v>348</v>
      </c>
      <c r="D14" s="275"/>
      <c r="E14" s="282" t="str">
        <f>IF($H14="","",VLOOKUP($H14,種目コード!$A$2:$C$42,3))</f>
        <v/>
      </c>
      <c r="F14" s="283" t="e">
        <f>#REF!</f>
        <v>#REF!</v>
      </c>
      <c r="G14" s="61"/>
      <c r="H14" s="61"/>
      <c r="I14" s="284" t="str">
        <f>IF($H14="","",VLOOKUP($H14,種目コード!$A$2:$C$42,2))</f>
        <v/>
      </c>
      <c r="J14" s="139">
        <v>2400</v>
      </c>
      <c r="K14" s="66" t="s">
        <v>46</v>
      </c>
      <c r="L14" s="285" t="s">
        <v>184</v>
      </c>
      <c r="M14" s="67" t="s">
        <v>194</v>
      </c>
      <c r="N14" s="144">
        <f t="shared" si="0"/>
        <v>0</v>
      </c>
    </row>
    <row r="15" spans="1:19">
      <c r="A15" s="145">
        <v>4</v>
      </c>
      <c r="B15" s="281" t="s">
        <v>229</v>
      </c>
      <c r="C15" s="50" t="s">
        <v>349</v>
      </c>
      <c r="D15" s="50"/>
      <c r="E15" s="147" t="str">
        <f>IF($H15="","",VLOOKUP($H15,種目コード!$A$2:$C$42,3))</f>
        <v/>
      </c>
      <c r="F15" s="144" t="e">
        <f>#REF!</f>
        <v>#REF!</v>
      </c>
      <c r="G15" s="214"/>
      <c r="H15" s="214"/>
      <c r="I15" s="186" t="str">
        <f>IF($H15="","",VLOOKUP($H15,種目コード!$A$2:$C$42,2))</f>
        <v/>
      </c>
      <c r="J15" s="49">
        <v>44201</v>
      </c>
      <c r="K15" s="214" t="s">
        <v>69</v>
      </c>
      <c r="L15" s="214" t="s">
        <v>187</v>
      </c>
      <c r="M15" s="67" t="s">
        <v>183</v>
      </c>
      <c r="N15" s="144">
        <f t="shared" si="0"/>
        <v>0</v>
      </c>
    </row>
    <row r="16" spans="1:19">
      <c r="A16" s="145">
        <v>5</v>
      </c>
      <c r="B16" s="281" t="s">
        <v>230</v>
      </c>
      <c r="C16" s="275" t="s">
        <v>350</v>
      </c>
      <c r="D16" s="50"/>
      <c r="E16" s="147" t="str">
        <f>IF($H16="","",VLOOKUP($H16,種目コード!$A$2:$C$42,3))</f>
        <v/>
      </c>
      <c r="F16" s="144" t="e">
        <f>#REF!</f>
        <v>#REF!</v>
      </c>
      <c r="G16" s="214"/>
      <c r="H16" s="214"/>
      <c r="I16" s="186" t="str">
        <f>IF($H16="","",VLOOKUP($H16,種目コード!$A$2:$C$42,2))</f>
        <v/>
      </c>
      <c r="J16" s="38">
        <v>165</v>
      </c>
      <c r="K16" s="214" t="s">
        <v>69</v>
      </c>
      <c r="L16" s="214" t="s">
        <v>188</v>
      </c>
      <c r="M16" s="67" t="s">
        <v>183</v>
      </c>
      <c r="N16" s="144">
        <f t="shared" si="0"/>
        <v>0</v>
      </c>
    </row>
    <row r="17" spans="1:16">
      <c r="A17" s="145">
        <v>6</v>
      </c>
      <c r="B17" s="281" t="s">
        <v>231</v>
      </c>
      <c r="C17" s="275" t="s">
        <v>351</v>
      </c>
      <c r="D17" s="50"/>
      <c r="E17" s="147" t="str">
        <f>IF($H17="","",VLOOKUP($H17,種目コード!$A$2:$C$42,3))</f>
        <v/>
      </c>
      <c r="F17" s="144" t="e">
        <f>#REF!</f>
        <v>#REF!</v>
      </c>
      <c r="G17" s="214"/>
      <c r="H17" s="214"/>
      <c r="I17" s="186" t="str">
        <f>IF($H17="","",VLOOKUP($H17,種目コード!$A$2:$C$42,2))</f>
        <v/>
      </c>
      <c r="J17" s="49">
        <v>100101</v>
      </c>
      <c r="K17" s="214" t="s">
        <v>69</v>
      </c>
      <c r="L17" s="214" t="s">
        <v>189</v>
      </c>
      <c r="M17" s="67" t="s">
        <v>183</v>
      </c>
      <c r="N17" s="144">
        <f t="shared" si="0"/>
        <v>0</v>
      </c>
    </row>
    <row r="18" spans="1:16">
      <c r="A18" s="145">
        <v>7</v>
      </c>
      <c r="B18" s="281" t="s">
        <v>232</v>
      </c>
      <c r="C18" s="275" t="s">
        <v>352</v>
      </c>
      <c r="D18" s="50"/>
      <c r="E18" s="147" t="str">
        <f>IF($H18="","",VLOOKUP($H18,種目コード!$A$2:$C$42,3))</f>
        <v/>
      </c>
      <c r="F18" s="144" t="e">
        <f>#REF!</f>
        <v>#REF!</v>
      </c>
      <c r="G18" s="214"/>
      <c r="H18" s="214"/>
      <c r="I18" s="186" t="str">
        <f>IF($H18="","",VLOOKUP($H18,種目コード!$A$2:$C$42,2))</f>
        <v/>
      </c>
      <c r="J18" s="38">
        <v>5941</v>
      </c>
      <c r="K18" s="214" t="s">
        <v>69</v>
      </c>
      <c r="L18" s="214" t="s">
        <v>190</v>
      </c>
      <c r="M18" s="67" t="s">
        <v>183</v>
      </c>
      <c r="N18" s="144">
        <f t="shared" si="0"/>
        <v>0</v>
      </c>
    </row>
    <row r="19" spans="1:16">
      <c r="A19" s="145">
        <v>8</v>
      </c>
      <c r="B19" s="281" t="s">
        <v>233</v>
      </c>
      <c r="C19" s="50" t="s">
        <v>353</v>
      </c>
      <c r="D19" s="50"/>
      <c r="E19" s="147" t="str">
        <f>IF($H19="","",VLOOKUP($H19,種目コード!$A$2:$C$42,3))</f>
        <v/>
      </c>
      <c r="F19" s="144" t="e">
        <f>#REF!</f>
        <v>#REF!</v>
      </c>
      <c r="G19" s="214"/>
      <c r="H19" s="214"/>
      <c r="I19" s="186" t="str">
        <f>IF($H19="","",VLOOKUP($H19,種目コード!$A$2:$C$42,2))</f>
        <v/>
      </c>
      <c r="J19" s="49">
        <v>1675</v>
      </c>
      <c r="K19" s="214" t="s">
        <v>69</v>
      </c>
      <c r="L19" s="214" t="s">
        <v>191</v>
      </c>
      <c r="M19" s="67" t="s">
        <v>183</v>
      </c>
      <c r="N19" s="144">
        <f t="shared" si="0"/>
        <v>0</v>
      </c>
    </row>
    <row r="20" spans="1:16" ht="13.5" customHeight="1">
      <c r="A20" s="145">
        <v>9</v>
      </c>
      <c r="B20" s="281" t="s">
        <v>234</v>
      </c>
      <c r="C20" s="275" t="s">
        <v>354</v>
      </c>
      <c r="D20" s="50"/>
      <c r="E20" s="147" t="str">
        <f>IF($H20="","",VLOOKUP($H20,種目コード!$A$2:$C$42,3))</f>
        <v/>
      </c>
      <c r="F20" s="144" t="e">
        <f>#REF!</f>
        <v>#REF!</v>
      </c>
      <c r="G20" s="214"/>
      <c r="H20" s="214"/>
      <c r="I20" s="186" t="str">
        <f>IF($H20="","",VLOOKUP($H20,種目コード!$A$2:$C$42,2))</f>
        <v/>
      </c>
      <c r="J20" s="49">
        <v>1685</v>
      </c>
      <c r="K20" s="214" t="s">
        <v>69</v>
      </c>
      <c r="L20" s="214" t="s">
        <v>192</v>
      </c>
      <c r="M20" s="67" t="s">
        <v>183</v>
      </c>
      <c r="N20" s="144">
        <f t="shared" si="0"/>
        <v>0</v>
      </c>
      <c r="P20" s="25"/>
    </row>
    <row r="21" spans="1:16">
      <c r="A21" s="145">
        <v>10</v>
      </c>
      <c r="B21" s="281" t="s">
        <v>235</v>
      </c>
      <c r="C21" s="275" t="s">
        <v>355</v>
      </c>
      <c r="D21" s="50"/>
      <c r="E21" s="147" t="str">
        <f>IF($H21="","",VLOOKUP($H21,種目コード!$A$2:$C$42,3))</f>
        <v/>
      </c>
      <c r="F21" s="144" t="e">
        <f>#REF!</f>
        <v>#REF!</v>
      </c>
      <c r="G21" s="214"/>
      <c r="H21" s="214"/>
      <c r="I21" s="186" t="str">
        <f>IF($H21="","",VLOOKUP($H21,種目コード!$A$2:$C$42,2))</f>
        <v/>
      </c>
      <c r="J21" s="49">
        <v>892</v>
      </c>
      <c r="K21" s="214" t="s">
        <v>69</v>
      </c>
      <c r="L21" s="214" t="s">
        <v>185</v>
      </c>
      <c r="M21" s="67" t="s">
        <v>183</v>
      </c>
      <c r="N21" s="144">
        <f t="shared" si="0"/>
        <v>0</v>
      </c>
      <c r="P21" s="25"/>
    </row>
    <row r="22" spans="1:16">
      <c r="A22" s="145">
        <v>11</v>
      </c>
      <c r="B22" s="281" t="s">
        <v>236</v>
      </c>
      <c r="C22" s="275" t="s">
        <v>356</v>
      </c>
      <c r="D22" s="50"/>
      <c r="E22" s="147" t="str">
        <f>IF($H22="","",VLOOKUP($H22,種目コード!$A$2:$C$42,3))</f>
        <v/>
      </c>
      <c r="F22" s="144" t="e">
        <f>#REF!</f>
        <v>#REF!</v>
      </c>
      <c r="G22" s="214"/>
      <c r="H22" s="214"/>
      <c r="I22" s="186" t="str">
        <f>IF($H22="","",VLOOKUP($H22,種目コード!$A$2:$C$42,2))</f>
        <v/>
      </c>
      <c r="J22" s="49"/>
      <c r="K22" s="214"/>
      <c r="L22" s="214"/>
      <c r="M22" s="67"/>
      <c r="N22" s="144">
        <f t="shared" si="0"/>
        <v>0</v>
      </c>
      <c r="P22" s="25"/>
    </row>
    <row r="23" spans="1:16">
      <c r="A23" s="145">
        <v>12</v>
      </c>
      <c r="B23" s="281" t="s">
        <v>237</v>
      </c>
      <c r="C23" s="50" t="s">
        <v>357</v>
      </c>
      <c r="D23" s="50"/>
      <c r="E23" s="147" t="str">
        <f>IF($H23="","",VLOOKUP($H23,種目コード!$A$2:$C$42,3))</f>
        <v/>
      </c>
      <c r="F23" s="144" t="e">
        <f>#REF!</f>
        <v>#REF!</v>
      </c>
      <c r="G23" s="214"/>
      <c r="H23" s="214"/>
      <c r="I23" s="186" t="str">
        <f>IF($H23="","",VLOOKUP($H23,種目コード!$A$2:$C$42,2))</f>
        <v/>
      </c>
      <c r="J23" s="50"/>
      <c r="K23" s="214"/>
      <c r="L23" s="214"/>
      <c r="M23" s="67"/>
      <c r="N23" s="144">
        <f t="shared" si="0"/>
        <v>0</v>
      </c>
      <c r="P23" s="25"/>
    </row>
    <row r="24" spans="1:16">
      <c r="A24" s="145">
        <v>13</v>
      </c>
      <c r="B24" s="281" t="s">
        <v>238</v>
      </c>
      <c r="C24" s="275" t="s">
        <v>358</v>
      </c>
      <c r="D24" s="50"/>
      <c r="E24" s="147" t="str">
        <f>IF($H24="","",VLOOKUP($H24,種目コード!$A$2:$C$42,3))</f>
        <v/>
      </c>
      <c r="F24" s="144" t="e">
        <f>#REF!</f>
        <v>#REF!</v>
      </c>
      <c r="G24" s="214"/>
      <c r="H24" s="214"/>
      <c r="I24" s="186" t="str">
        <f>IF($H24="","",VLOOKUP($H24,種目コード!$A$2:$C$42,2))</f>
        <v/>
      </c>
      <c r="J24" s="50"/>
      <c r="K24" s="214"/>
      <c r="L24" s="214"/>
      <c r="M24" s="67"/>
      <c r="N24" s="144">
        <f t="shared" si="0"/>
        <v>0</v>
      </c>
      <c r="P24" s="25"/>
    </row>
    <row r="25" spans="1:16">
      <c r="A25" s="145">
        <v>14</v>
      </c>
      <c r="B25" s="281" t="s">
        <v>239</v>
      </c>
      <c r="C25" s="275" t="s">
        <v>359</v>
      </c>
      <c r="D25" s="50"/>
      <c r="E25" s="147" t="str">
        <f>IF($H25="","",VLOOKUP($H25,種目コード!$A$2:$C$42,3))</f>
        <v/>
      </c>
      <c r="F25" s="144" t="e">
        <f>#REF!</f>
        <v>#REF!</v>
      </c>
      <c r="G25" s="214"/>
      <c r="H25" s="214"/>
      <c r="I25" s="186" t="str">
        <f>IF($H25="","",VLOOKUP($H25,種目コード!$A$2:$C$42,2))</f>
        <v/>
      </c>
      <c r="J25" s="50"/>
      <c r="K25" s="214"/>
      <c r="L25" s="214"/>
      <c r="M25" s="67"/>
      <c r="N25" s="144">
        <f t="shared" si="0"/>
        <v>0</v>
      </c>
      <c r="P25" s="25"/>
    </row>
    <row r="26" spans="1:16">
      <c r="A26" s="145">
        <v>15</v>
      </c>
      <c r="B26" s="281" t="s">
        <v>240</v>
      </c>
      <c r="C26" s="275" t="s">
        <v>360</v>
      </c>
      <c r="D26" s="50"/>
      <c r="E26" s="147" t="str">
        <f>IF($H26="","",VLOOKUP($H26,種目コード!$A$2:$C$42,3))</f>
        <v/>
      </c>
      <c r="F26" s="144" t="e">
        <f>#REF!</f>
        <v>#REF!</v>
      </c>
      <c r="G26" s="214"/>
      <c r="H26" s="214"/>
      <c r="I26" s="186" t="str">
        <f>IF($H26="","",VLOOKUP($H26,種目コード!$A$2:$C$42,2))</f>
        <v/>
      </c>
      <c r="J26" s="49"/>
      <c r="K26" s="214"/>
      <c r="L26" s="214"/>
      <c r="M26" s="67"/>
      <c r="N26" s="144">
        <f t="shared" si="0"/>
        <v>0</v>
      </c>
      <c r="P26" s="25"/>
    </row>
    <row r="27" spans="1:16">
      <c r="A27" s="145">
        <v>16</v>
      </c>
      <c r="B27" s="281" t="s">
        <v>241</v>
      </c>
      <c r="C27" s="50" t="s">
        <v>361</v>
      </c>
      <c r="D27" s="50"/>
      <c r="E27" s="147" t="str">
        <f>IF($H27="","",VLOOKUP($H27,種目コード!$A$2:$C$42,3))</f>
        <v/>
      </c>
      <c r="F27" s="144" t="e">
        <f>#REF!</f>
        <v>#REF!</v>
      </c>
      <c r="G27" s="214"/>
      <c r="H27" s="214"/>
      <c r="I27" s="186" t="str">
        <f>IF($H27="","",VLOOKUP($H27,種目コード!$A$2:$C$42,2))</f>
        <v/>
      </c>
      <c r="J27" s="49"/>
      <c r="K27" s="214"/>
      <c r="L27" s="214"/>
      <c r="M27" s="67"/>
      <c r="N27" s="144">
        <f t="shared" si="0"/>
        <v>0</v>
      </c>
      <c r="P27" s="25"/>
    </row>
    <row r="28" spans="1:16">
      <c r="A28" s="145">
        <v>17</v>
      </c>
      <c r="B28" s="281" t="s">
        <v>242</v>
      </c>
      <c r="C28" s="275" t="s">
        <v>362</v>
      </c>
      <c r="D28" s="50"/>
      <c r="E28" s="147" t="str">
        <f>IF($H28="","",VLOOKUP($H28,種目コード!$A$2:$C$42,3))</f>
        <v/>
      </c>
      <c r="F28" s="144" t="e">
        <f>#REF!</f>
        <v>#REF!</v>
      </c>
      <c r="G28" s="214"/>
      <c r="H28" s="214"/>
      <c r="I28" s="186" t="str">
        <f>IF($H28="","",VLOOKUP($H28,種目コード!$A$2:$C$42,2))</f>
        <v/>
      </c>
      <c r="J28" s="38"/>
      <c r="K28" s="214"/>
      <c r="L28" s="214"/>
      <c r="M28" s="67"/>
      <c r="N28" s="144">
        <f t="shared" si="0"/>
        <v>0</v>
      </c>
      <c r="P28" s="25"/>
    </row>
    <row r="29" spans="1:16">
      <c r="A29" s="145">
        <v>18</v>
      </c>
      <c r="B29" s="281" t="s">
        <v>243</v>
      </c>
      <c r="C29" s="275" t="s">
        <v>363</v>
      </c>
      <c r="D29" s="50"/>
      <c r="E29" s="147" t="str">
        <f>IF($H29="","",VLOOKUP($H29,種目コード!$A$2:$C$42,3))</f>
        <v/>
      </c>
      <c r="F29" s="144" t="e">
        <f>#REF!</f>
        <v>#REF!</v>
      </c>
      <c r="G29" s="214"/>
      <c r="H29" s="214"/>
      <c r="I29" s="186" t="str">
        <f>IF($H29="","",VLOOKUP($H29,種目コード!$A$2:$C$42,2))</f>
        <v/>
      </c>
      <c r="J29" s="38"/>
      <c r="K29" s="214"/>
      <c r="L29" s="214"/>
      <c r="M29" s="67"/>
      <c r="N29" s="144">
        <f t="shared" si="0"/>
        <v>0</v>
      </c>
      <c r="P29" s="25"/>
    </row>
    <row r="30" spans="1:16">
      <c r="A30" s="145">
        <v>19</v>
      </c>
      <c r="B30" s="281" t="s">
        <v>244</v>
      </c>
      <c r="C30" s="275" t="s">
        <v>364</v>
      </c>
      <c r="D30" s="50"/>
      <c r="E30" s="147" t="str">
        <f>IF($H30="","",VLOOKUP($H30,種目コード!$A$2:$C$42,3))</f>
        <v/>
      </c>
      <c r="F30" s="144" t="e">
        <f>#REF!</f>
        <v>#REF!</v>
      </c>
      <c r="G30" s="214"/>
      <c r="H30" s="214"/>
      <c r="I30" s="186" t="str">
        <f>IF($H30="","",VLOOKUP($H30,種目コード!$A$2:$C$42,2))</f>
        <v/>
      </c>
      <c r="J30" s="49"/>
      <c r="K30" s="214"/>
      <c r="L30" s="214"/>
      <c r="M30" s="67"/>
      <c r="N30" s="144">
        <f t="shared" si="0"/>
        <v>0</v>
      </c>
      <c r="P30" s="25"/>
    </row>
    <row r="31" spans="1:16">
      <c r="A31" s="145">
        <v>20</v>
      </c>
      <c r="B31" s="281" t="s">
        <v>245</v>
      </c>
      <c r="C31" s="50" t="s">
        <v>365</v>
      </c>
      <c r="D31" s="50"/>
      <c r="E31" s="147" t="str">
        <f>IF($H31="","",VLOOKUP($H31,種目コード!$A$2:$C$42,3))</f>
        <v/>
      </c>
      <c r="F31" s="144" t="e">
        <f>#REF!</f>
        <v>#REF!</v>
      </c>
      <c r="G31" s="214"/>
      <c r="H31" s="214"/>
      <c r="I31" s="186" t="str">
        <f>IF($H31="","",VLOOKUP($H31,種目コード!$A$2:$C$42,2))</f>
        <v/>
      </c>
      <c r="J31" s="49"/>
      <c r="K31" s="214"/>
      <c r="L31" s="214"/>
      <c r="M31" s="67"/>
      <c r="N31" s="144">
        <f t="shared" si="0"/>
        <v>0</v>
      </c>
    </row>
    <row r="32" spans="1:16">
      <c r="A32" s="145">
        <v>21</v>
      </c>
      <c r="B32" s="281" t="s">
        <v>246</v>
      </c>
      <c r="C32" s="50" t="s">
        <v>366</v>
      </c>
      <c r="D32" s="50"/>
      <c r="E32" s="147" t="str">
        <f>IF($H32="","",VLOOKUP($H32,種目コード!$A$2:$C$42,3))</f>
        <v/>
      </c>
      <c r="F32" s="144" t="e">
        <f>#REF!</f>
        <v>#REF!</v>
      </c>
      <c r="G32" s="214"/>
      <c r="H32" s="214"/>
      <c r="I32" s="186" t="str">
        <f>IF($H32="","",VLOOKUP($H32,種目コード!$A$2:$C$42,2))</f>
        <v/>
      </c>
      <c r="J32" s="50"/>
      <c r="K32" s="214"/>
      <c r="L32" s="214"/>
      <c r="M32" s="67"/>
      <c r="N32" s="144">
        <f t="shared" si="0"/>
        <v>0</v>
      </c>
    </row>
    <row r="33" spans="1:14">
      <c r="A33" s="145">
        <v>22</v>
      </c>
      <c r="B33" s="281" t="s">
        <v>247</v>
      </c>
      <c r="C33" s="50" t="s">
        <v>367</v>
      </c>
      <c r="D33" s="50"/>
      <c r="E33" s="147" t="str">
        <f>IF($H33="","",VLOOKUP($H33,種目コード!$A$2:$C$42,3))</f>
        <v/>
      </c>
      <c r="F33" s="144" t="e">
        <f>#REF!</f>
        <v>#REF!</v>
      </c>
      <c r="G33" s="214"/>
      <c r="H33" s="214"/>
      <c r="I33" s="186" t="str">
        <f>IF($H33="","",VLOOKUP($H33,種目コード!$A$2:$C$42,2))</f>
        <v/>
      </c>
      <c r="J33" s="50"/>
      <c r="K33" s="214"/>
      <c r="L33" s="214"/>
      <c r="M33" s="67"/>
      <c r="N33" s="144">
        <f t="shared" si="0"/>
        <v>0</v>
      </c>
    </row>
    <row r="34" spans="1:14">
      <c r="A34" s="145">
        <v>23</v>
      </c>
      <c r="B34" s="281" t="s">
        <v>248</v>
      </c>
      <c r="C34" s="50" t="s">
        <v>368</v>
      </c>
      <c r="D34" s="50"/>
      <c r="E34" s="147" t="str">
        <f>IF($H34="","",VLOOKUP($H34,種目コード!$A$2:$C$42,3))</f>
        <v/>
      </c>
      <c r="F34" s="144" t="e">
        <f>#REF!</f>
        <v>#REF!</v>
      </c>
      <c r="G34" s="214"/>
      <c r="H34" s="214"/>
      <c r="I34" s="186" t="str">
        <f>IF($H34="","",VLOOKUP($H34,種目コード!$A$2:$C$42,2))</f>
        <v/>
      </c>
      <c r="J34" s="50"/>
      <c r="K34" s="214"/>
      <c r="L34" s="214"/>
      <c r="M34" s="67"/>
      <c r="N34" s="144">
        <f t="shared" si="0"/>
        <v>0</v>
      </c>
    </row>
    <row r="35" spans="1:14">
      <c r="A35" s="145">
        <v>24</v>
      </c>
      <c r="B35" s="281" t="s">
        <v>249</v>
      </c>
      <c r="C35" s="50" t="s">
        <v>369</v>
      </c>
      <c r="D35" s="50"/>
      <c r="E35" s="147" t="str">
        <f>IF($H35="","",VLOOKUP($H35,種目コード!$A$2:$C$42,3))</f>
        <v/>
      </c>
      <c r="F35" s="144" t="e">
        <f>#REF!</f>
        <v>#REF!</v>
      </c>
      <c r="G35" s="214"/>
      <c r="H35" s="214"/>
      <c r="I35" s="186" t="str">
        <f>IF($H35="","",VLOOKUP($H35,種目コード!$A$2:$C$42,2))</f>
        <v/>
      </c>
      <c r="J35" s="50"/>
      <c r="K35" s="214"/>
      <c r="L35" s="214"/>
      <c r="M35" s="67"/>
      <c r="N35" s="144">
        <f t="shared" si="0"/>
        <v>0</v>
      </c>
    </row>
    <row r="36" spans="1:14">
      <c r="A36" s="145">
        <v>25</v>
      </c>
      <c r="B36" s="281" t="s">
        <v>250</v>
      </c>
      <c r="C36" s="50" t="s">
        <v>370</v>
      </c>
      <c r="D36" s="50"/>
      <c r="E36" s="147" t="str">
        <f>IF($H36="","",VLOOKUP($H36,種目コード!$A$2:$C$42,3))</f>
        <v/>
      </c>
      <c r="F36" s="144" t="e">
        <f>#REF!</f>
        <v>#REF!</v>
      </c>
      <c r="G36" s="214"/>
      <c r="H36" s="214"/>
      <c r="I36" s="186" t="str">
        <f>IF($H36="","",VLOOKUP($H36,種目コード!$A$2:$C$42,2))</f>
        <v/>
      </c>
      <c r="J36" s="50"/>
      <c r="K36" s="214"/>
      <c r="L36" s="214"/>
      <c r="M36" s="67"/>
      <c r="N36" s="144">
        <f t="shared" si="0"/>
        <v>0</v>
      </c>
    </row>
    <row r="37" spans="1:14">
      <c r="A37" s="145">
        <v>26</v>
      </c>
      <c r="B37" s="281" t="s">
        <v>251</v>
      </c>
      <c r="C37" s="50" t="s">
        <v>371</v>
      </c>
      <c r="D37" s="50"/>
      <c r="E37" s="147" t="str">
        <f>IF($H37="","",VLOOKUP($H37,種目コード!$A$2:$C$42,3))</f>
        <v/>
      </c>
      <c r="F37" s="144" t="e">
        <f>#REF!</f>
        <v>#REF!</v>
      </c>
      <c r="G37" s="214"/>
      <c r="H37" s="214"/>
      <c r="I37" s="186" t="str">
        <f>IF($H37="","",VLOOKUP($H37,種目コード!$A$2:$C$42,2))</f>
        <v/>
      </c>
      <c r="J37" s="50"/>
      <c r="K37" s="214"/>
      <c r="L37" s="214"/>
      <c r="M37" s="67"/>
      <c r="N37" s="144">
        <f t="shared" si="0"/>
        <v>0</v>
      </c>
    </row>
    <row r="38" spans="1:14">
      <c r="A38" s="145">
        <v>27</v>
      </c>
      <c r="B38" s="281" t="s">
        <v>252</v>
      </c>
      <c r="C38" s="50" t="s">
        <v>372</v>
      </c>
      <c r="D38" s="50"/>
      <c r="E38" s="147" t="str">
        <f>IF($H38="","",VLOOKUP($H38,種目コード!$A$2:$C$42,3))</f>
        <v/>
      </c>
      <c r="F38" s="144" t="e">
        <f>#REF!</f>
        <v>#REF!</v>
      </c>
      <c r="G38" s="214"/>
      <c r="H38" s="214"/>
      <c r="I38" s="186" t="str">
        <f>IF($H38="","",VLOOKUP($H38,種目コード!$A$2:$C$42,2))</f>
        <v/>
      </c>
      <c r="J38" s="50"/>
      <c r="K38" s="214"/>
      <c r="L38" s="214"/>
      <c r="M38" s="67"/>
      <c r="N38" s="144">
        <f t="shared" si="0"/>
        <v>0</v>
      </c>
    </row>
    <row r="39" spans="1:14">
      <c r="A39" s="145">
        <v>28</v>
      </c>
      <c r="B39" s="281" t="s">
        <v>253</v>
      </c>
      <c r="C39" s="50" t="s">
        <v>373</v>
      </c>
      <c r="D39" s="50"/>
      <c r="E39" s="147" t="str">
        <f>IF($H39="","",VLOOKUP($H39,種目コード!$A$2:$C$42,3))</f>
        <v/>
      </c>
      <c r="F39" s="144" t="e">
        <f>#REF!</f>
        <v>#REF!</v>
      </c>
      <c r="G39" s="60"/>
      <c r="H39" s="214"/>
      <c r="I39" s="186" t="str">
        <f>IF($H39="","",VLOOKUP($H39,種目コード!$A$2:$C$42,2))</f>
        <v/>
      </c>
      <c r="J39" s="50"/>
      <c r="K39" s="214"/>
      <c r="L39" s="214"/>
      <c r="M39" s="67"/>
      <c r="N39" s="144">
        <f t="shared" si="0"/>
        <v>0</v>
      </c>
    </row>
    <row r="40" spans="1:14">
      <c r="A40" s="145">
        <v>29</v>
      </c>
      <c r="B40" s="281" t="s">
        <v>254</v>
      </c>
      <c r="C40" s="50" t="s">
        <v>374</v>
      </c>
      <c r="D40" s="50"/>
      <c r="E40" s="147" t="str">
        <f>IF($H40="","",VLOOKUP($H40,種目コード!$A$2:$C$42,3))</f>
        <v/>
      </c>
      <c r="F40" s="144" t="e">
        <f>#REF!</f>
        <v>#REF!</v>
      </c>
      <c r="G40" s="61"/>
      <c r="H40" s="214"/>
      <c r="I40" s="186" t="str">
        <f>IF($H40="","",VLOOKUP($H40,種目コード!$A$2:$C$42,2))</f>
        <v/>
      </c>
      <c r="J40" s="50"/>
      <c r="K40" s="214"/>
      <c r="L40" s="214"/>
      <c r="M40" s="67"/>
      <c r="N40" s="144">
        <f t="shared" si="0"/>
        <v>0</v>
      </c>
    </row>
    <row r="41" spans="1:14">
      <c r="A41" s="145">
        <v>30</v>
      </c>
      <c r="B41" s="281" t="s">
        <v>255</v>
      </c>
      <c r="C41" s="50" t="s">
        <v>375</v>
      </c>
      <c r="D41" s="50"/>
      <c r="E41" s="147" t="str">
        <f>IF($H41="","",VLOOKUP($H41,種目コード!$A$2:$C$42,3))</f>
        <v/>
      </c>
      <c r="F41" s="144" t="e">
        <f>#REF!</f>
        <v>#REF!</v>
      </c>
      <c r="G41" s="61"/>
      <c r="H41" s="214"/>
      <c r="I41" s="186" t="str">
        <f>IF($H41="","",VLOOKUP($H41,種目コード!$A$2:$C$42,2))</f>
        <v/>
      </c>
      <c r="J41" s="50"/>
      <c r="K41" s="214"/>
      <c r="L41" s="214"/>
      <c r="M41" s="67"/>
      <c r="N41" s="144">
        <f t="shared" si="0"/>
        <v>0</v>
      </c>
    </row>
    <row r="42" spans="1:14">
      <c r="A42" s="145">
        <v>31</v>
      </c>
      <c r="B42" s="281" t="s">
        <v>256</v>
      </c>
      <c r="C42" s="276" t="s">
        <v>376</v>
      </c>
      <c r="D42" s="50"/>
      <c r="E42" s="147"/>
      <c r="F42" s="144"/>
      <c r="G42" s="271"/>
      <c r="H42" s="214"/>
      <c r="I42" s="186"/>
      <c r="J42" s="50"/>
      <c r="K42" s="214"/>
      <c r="L42" s="214"/>
      <c r="M42" s="67"/>
      <c r="N42" s="144"/>
    </row>
    <row r="43" spans="1:14">
      <c r="A43" s="145">
        <v>32</v>
      </c>
      <c r="B43" s="281" t="s">
        <v>257</v>
      </c>
      <c r="C43" s="276" t="s">
        <v>377</v>
      </c>
      <c r="D43" s="50"/>
      <c r="E43" s="147"/>
      <c r="F43" s="144"/>
      <c r="G43" s="271"/>
      <c r="H43" s="214"/>
      <c r="I43" s="186"/>
      <c r="J43" s="50"/>
      <c r="K43" s="214"/>
      <c r="L43" s="214"/>
      <c r="M43" s="67"/>
      <c r="N43" s="144"/>
    </row>
    <row r="44" spans="1:14">
      <c r="A44" s="145">
        <v>33</v>
      </c>
      <c r="B44" s="281" t="s">
        <v>258</v>
      </c>
      <c r="C44" s="276" t="s">
        <v>378</v>
      </c>
      <c r="D44" s="50"/>
      <c r="E44" s="147"/>
      <c r="F44" s="144"/>
      <c r="G44" s="271"/>
      <c r="H44" s="214"/>
      <c r="I44" s="186"/>
      <c r="J44" s="50"/>
      <c r="K44" s="214"/>
      <c r="L44" s="214"/>
      <c r="M44" s="67"/>
      <c r="N44" s="144"/>
    </row>
    <row r="45" spans="1:14">
      <c r="A45" s="145">
        <v>34</v>
      </c>
      <c r="B45" s="281" t="s">
        <v>259</v>
      </c>
      <c r="C45" s="276" t="s">
        <v>379</v>
      </c>
      <c r="D45" s="50"/>
      <c r="E45" s="147"/>
      <c r="F45" s="144"/>
      <c r="G45" s="271"/>
      <c r="H45" s="214"/>
      <c r="I45" s="186"/>
      <c r="J45" s="50"/>
      <c r="K45" s="214"/>
      <c r="L45" s="214"/>
      <c r="M45" s="67"/>
      <c r="N45" s="144"/>
    </row>
    <row r="46" spans="1:14">
      <c r="A46" s="145">
        <v>35</v>
      </c>
      <c r="B46" s="281" t="s">
        <v>260</v>
      </c>
      <c r="C46" s="276" t="s">
        <v>380</v>
      </c>
      <c r="D46" s="50"/>
      <c r="E46" s="147"/>
      <c r="F46" s="144"/>
      <c r="G46" s="271"/>
      <c r="H46" s="214"/>
      <c r="I46" s="186"/>
      <c r="J46" s="50"/>
      <c r="K46" s="214"/>
      <c r="L46" s="214"/>
      <c r="M46" s="67"/>
      <c r="N46" s="144"/>
    </row>
    <row r="47" spans="1:14">
      <c r="A47" s="145">
        <v>36</v>
      </c>
      <c r="B47" s="281" t="s">
        <v>261</v>
      </c>
      <c r="C47" s="276" t="s">
        <v>381</v>
      </c>
      <c r="D47" s="50"/>
      <c r="E47" s="147"/>
      <c r="F47" s="144"/>
      <c r="G47" s="271"/>
      <c r="H47" s="214"/>
      <c r="I47" s="186"/>
      <c r="J47" s="50"/>
      <c r="K47" s="214"/>
      <c r="L47" s="214"/>
      <c r="M47" s="67"/>
      <c r="N47" s="144"/>
    </row>
    <row r="48" spans="1:14">
      <c r="A48" s="145">
        <v>37</v>
      </c>
      <c r="B48" s="281" t="s">
        <v>262</v>
      </c>
      <c r="C48" s="276" t="s">
        <v>382</v>
      </c>
      <c r="D48" s="50"/>
      <c r="E48" s="147"/>
      <c r="F48" s="144"/>
      <c r="G48" s="271"/>
      <c r="H48" s="214"/>
      <c r="I48" s="186"/>
      <c r="J48" s="50"/>
      <c r="K48" s="214"/>
      <c r="L48" s="214"/>
      <c r="M48" s="67"/>
      <c r="N48" s="144"/>
    </row>
    <row r="49" spans="1:14">
      <c r="A49" s="145">
        <v>38</v>
      </c>
      <c r="B49" s="281" t="s">
        <v>263</v>
      </c>
      <c r="C49" s="276" t="s">
        <v>383</v>
      </c>
      <c r="D49" s="50"/>
      <c r="E49" s="147"/>
      <c r="F49" s="144"/>
      <c r="G49" s="271"/>
      <c r="H49" s="214"/>
      <c r="I49" s="186"/>
      <c r="J49" s="50"/>
      <c r="K49" s="214"/>
      <c r="L49" s="214"/>
      <c r="M49" s="67"/>
      <c r="N49" s="144"/>
    </row>
    <row r="50" spans="1:14">
      <c r="A50" s="145">
        <v>39</v>
      </c>
      <c r="B50" s="281" t="s">
        <v>264</v>
      </c>
      <c r="C50" s="276" t="s">
        <v>384</v>
      </c>
      <c r="D50" s="50"/>
      <c r="E50" s="147"/>
      <c r="F50" s="144"/>
      <c r="G50" s="271"/>
      <c r="H50" s="214"/>
      <c r="I50" s="186"/>
      <c r="J50" s="50"/>
      <c r="K50" s="214"/>
      <c r="L50" s="214"/>
      <c r="M50" s="67"/>
      <c r="N50" s="144"/>
    </row>
    <row r="51" spans="1:14">
      <c r="A51" s="145">
        <v>40</v>
      </c>
      <c r="B51" s="281" t="s">
        <v>265</v>
      </c>
      <c r="C51" s="276" t="s">
        <v>385</v>
      </c>
      <c r="D51" s="50"/>
      <c r="E51" s="147"/>
      <c r="F51" s="144"/>
      <c r="G51" s="271"/>
      <c r="H51" s="214"/>
      <c r="I51" s="186"/>
      <c r="J51" s="50"/>
      <c r="K51" s="214"/>
      <c r="L51" s="214"/>
      <c r="M51" s="67"/>
      <c r="N51" s="144"/>
    </row>
    <row r="52" spans="1:14">
      <c r="A52" s="145">
        <v>41</v>
      </c>
      <c r="B52" s="281" t="s">
        <v>266</v>
      </c>
      <c r="C52" s="276" t="s">
        <v>386</v>
      </c>
      <c r="D52" s="50"/>
      <c r="E52" s="147"/>
      <c r="F52" s="144"/>
      <c r="G52" s="271"/>
      <c r="H52" s="214"/>
      <c r="I52" s="186"/>
      <c r="J52" s="50"/>
      <c r="K52" s="214"/>
      <c r="L52" s="214"/>
      <c r="M52" s="67"/>
      <c r="N52" s="144"/>
    </row>
    <row r="53" spans="1:14">
      <c r="A53" s="145">
        <v>42</v>
      </c>
      <c r="B53" s="281" t="s">
        <v>267</v>
      </c>
      <c r="C53" s="276" t="s">
        <v>387</v>
      </c>
      <c r="D53" s="50"/>
      <c r="E53" s="147"/>
      <c r="F53" s="144"/>
      <c r="G53" s="271"/>
      <c r="H53" s="214"/>
      <c r="I53" s="186"/>
      <c r="J53" s="50"/>
      <c r="K53" s="214"/>
      <c r="L53" s="214"/>
      <c r="M53" s="67"/>
      <c r="N53" s="144"/>
    </row>
    <row r="54" spans="1:14">
      <c r="A54" s="145">
        <v>43</v>
      </c>
      <c r="B54" s="281" t="s">
        <v>268</v>
      </c>
      <c r="C54" s="276" t="s">
        <v>388</v>
      </c>
      <c r="D54" s="50"/>
      <c r="E54" s="147"/>
      <c r="F54" s="144"/>
      <c r="G54" s="271"/>
      <c r="H54" s="214"/>
      <c r="I54" s="186"/>
      <c r="J54" s="50"/>
      <c r="K54" s="214"/>
      <c r="L54" s="214"/>
      <c r="M54" s="67"/>
      <c r="N54" s="144"/>
    </row>
    <row r="55" spans="1:14">
      <c r="A55" s="145">
        <v>44</v>
      </c>
      <c r="B55" s="281" t="s">
        <v>269</v>
      </c>
      <c r="C55" s="276" t="s">
        <v>389</v>
      </c>
      <c r="D55" s="50"/>
      <c r="E55" s="147"/>
      <c r="F55" s="144"/>
      <c r="G55" s="271"/>
      <c r="H55" s="214"/>
      <c r="I55" s="186"/>
      <c r="J55" s="50"/>
      <c r="K55" s="214"/>
      <c r="L55" s="214"/>
      <c r="M55" s="67"/>
      <c r="N55" s="144"/>
    </row>
    <row r="56" spans="1:14">
      <c r="A56" s="145">
        <v>45</v>
      </c>
      <c r="B56" s="281" t="s">
        <v>270</v>
      </c>
      <c r="C56" s="276" t="s">
        <v>390</v>
      </c>
      <c r="D56" s="50"/>
      <c r="E56" s="147"/>
      <c r="F56" s="144"/>
      <c r="G56" s="271"/>
      <c r="H56" s="214"/>
      <c r="I56" s="186"/>
      <c r="J56" s="50"/>
      <c r="K56" s="214"/>
      <c r="L56" s="214"/>
      <c r="M56" s="67"/>
      <c r="N56" s="144"/>
    </row>
    <row r="57" spans="1:14">
      <c r="A57" s="145">
        <v>46</v>
      </c>
      <c r="B57" s="281" t="s">
        <v>271</v>
      </c>
      <c r="C57" s="276" t="s">
        <v>391</v>
      </c>
      <c r="D57" s="50"/>
      <c r="E57" s="147"/>
      <c r="F57" s="144"/>
      <c r="G57" s="271"/>
      <c r="H57" s="214"/>
      <c r="I57" s="186"/>
      <c r="J57" s="50"/>
      <c r="K57" s="214"/>
      <c r="L57" s="214"/>
      <c r="M57" s="67"/>
      <c r="N57" s="144"/>
    </row>
    <row r="58" spans="1:14">
      <c r="A58" s="145">
        <v>47</v>
      </c>
      <c r="B58" s="281" t="s">
        <v>272</v>
      </c>
      <c r="C58" s="276" t="s">
        <v>392</v>
      </c>
      <c r="D58" s="50"/>
      <c r="E58" s="147"/>
      <c r="F58" s="144"/>
      <c r="G58" s="271"/>
      <c r="H58" s="214"/>
      <c r="I58" s="186"/>
      <c r="J58" s="50"/>
      <c r="K58" s="214"/>
      <c r="L58" s="214"/>
      <c r="M58" s="67"/>
      <c r="N58" s="144"/>
    </row>
    <row r="59" spans="1:14">
      <c r="A59" s="145">
        <v>48</v>
      </c>
      <c r="B59" s="281" t="s">
        <v>273</v>
      </c>
      <c r="C59" s="276" t="s">
        <v>393</v>
      </c>
      <c r="D59" s="50"/>
      <c r="E59" s="147"/>
      <c r="F59" s="144"/>
      <c r="G59" s="271"/>
      <c r="H59" s="214"/>
      <c r="I59" s="186"/>
      <c r="J59" s="50"/>
      <c r="K59" s="214"/>
      <c r="L59" s="214"/>
      <c r="M59" s="67"/>
      <c r="N59" s="144"/>
    </row>
    <row r="60" spans="1:14">
      <c r="A60" s="145">
        <v>49</v>
      </c>
      <c r="B60" s="281" t="s">
        <v>274</v>
      </c>
      <c r="C60" s="276" t="s">
        <v>394</v>
      </c>
      <c r="D60" s="50"/>
      <c r="E60" s="147"/>
      <c r="F60" s="144"/>
      <c r="G60" s="271"/>
      <c r="H60" s="214"/>
      <c r="I60" s="186"/>
      <c r="J60" s="50"/>
      <c r="K60" s="214"/>
      <c r="L60" s="214"/>
      <c r="M60" s="67"/>
      <c r="N60" s="144"/>
    </row>
    <row r="61" spans="1:14">
      <c r="A61" s="145">
        <v>50</v>
      </c>
      <c r="B61" s="281" t="s">
        <v>275</v>
      </c>
      <c r="C61" s="276" t="s">
        <v>395</v>
      </c>
      <c r="D61" s="50"/>
      <c r="E61" s="147"/>
      <c r="F61" s="144"/>
      <c r="G61" s="271"/>
      <c r="H61" s="214"/>
      <c r="I61" s="186"/>
      <c r="J61" s="50"/>
      <c r="K61" s="214"/>
      <c r="L61" s="214"/>
      <c r="M61" s="67"/>
      <c r="N61" s="144"/>
    </row>
    <row r="62" spans="1:14">
      <c r="A62" s="145">
        <v>51</v>
      </c>
      <c r="B62" s="281" t="s">
        <v>276</v>
      </c>
      <c r="C62" s="276" t="s">
        <v>396</v>
      </c>
      <c r="D62" s="50"/>
      <c r="E62" s="147"/>
      <c r="F62" s="144"/>
      <c r="G62" s="271"/>
      <c r="H62" s="214"/>
      <c r="I62" s="186"/>
      <c r="J62" s="50"/>
      <c r="K62" s="214"/>
      <c r="L62" s="214"/>
      <c r="M62" s="67"/>
      <c r="N62" s="144"/>
    </row>
    <row r="63" spans="1:14">
      <c r="A63" s="145">
        <v>52</v>
      </c>
      <c r="B63" s="281" t="s">
        <v>277</v>
      </c>
      <c r="C63" s="276" t="s">
        <v>397</v>
      </c>
      <c r="D63" s="50"/>
      <c r="E63" s="147"/>
      <c r="F63" s="144"/>
      <c r="G63" s="271"/>
      <c r="H63" s="214"/>
      <c r="I63" s="186"/>
      <c r="J63" s="50"/>
      <c r="K63" s="214"/>
      <c r="L63" s="214"/>
      <c r="M63" s="67"/>
      <c r="N63" s="144"/>
    </row>
    <row r="64" spans="1:14">
      <c r="A64" s="145">
        <v>53</v>
      </c>
      <c r="B64" s="281" t="s">
        <v>278</v>
      </c>
      <c r="C64" s="276" t="s">
        <v>398</v>
      </c>
      <c r="D64" s="50"/>
      <c r="E64" s="147"/>
      <c r="F64" s="144"/>
      <c r="G64" s="271"/>
      <c r="H64" s="214"/>
      <c r="I64" s="186"/>
      <c r="J64" s="50"/>
      <c r="K64" s="214"/>
      <c r="L64" s="214"/>
      <c r="M64" s="67"/>
      <c r="N64" s="144"/>
    </row>
    <row r="65" spans="1:14">
      <c r="A65" s="145">
        <v>54</v>
      </c>
      <c r="B65" s="281" t="s">
        <v>279</v>
      </c>
      <c r="C65" s="276" t="s">
        <v>399</v>
      </c>
      <c r="D65" s="50"/>
      <c r="E65" s="147"/>
      <c r="F65" s="144"/>
      <c r="G65" s="271"/>
      <c r="H65" s="214"/>
      <c r="I65" s="186"/>
      <c r="J65" s="50"/>
      <c r="K65" s="214"/>
      <c r="L65" s="214"/>
      <c r="M65" s="67"/>
      <c r="N65" s="144"/>
    </row>
    <row r="66" spans="1:14">
      <c r="A66" s="145">
        <v>55</v>
      </c>
      <c r="B66" s="281" t="s">
        <v>280</v>
      </c>
      <c r="C66" s="276" t="s">
        <v>400</v>
      </c>
      <c r="D66" s="50"/>
      <c r="E66" s="147"/>
      <c r="F66" s="144"/>
      <c r="G66" s="60"/>
      <c r="H66" s="214"/>
      <c r="I66" s="186"/>
      <c r="J66" s="50"/>
      <c r="K66" s="214"/>
      <c r="L66" s="214"/>
      <c r="M66" s="67"/>
      <c r="N66" s="144"/>
    </row>
    <row r="67" spans="1:14">
      <c r="A67" s="145">
        <v>56</v>
      </c>
      <c r="B67" s="281" t="s">
        <v>281</v>
      </c>
      <c r="C67" s="276" t="s">
        <v>401</v>
      </c>
      <c r="D67" s="50"/>
      <c r="E67" s="147"/>
      <c r="F67" s="144"/>
      <c r="G67" s="61"/>
      <c r="H67" s="214"/>
      <c r="I67" s="186"/>
      <c r="J67" s="50"/>
      <c r="K67" s="214"/>
      <c r="L67" s="214"/>
      <c r="M67" s="67"/>
      <c r="N67" s="144"/>
    </row>
    <row r="68" spans="1:14">
      <c r="A68" s="145">
        <v>57</v>
      </c>
      <c r="B68" s="281" t="s">
        <v>282</v>
      </c>
      <c r="C68" s="276" t="s">
        <v>402</v>
      </c>
      <c r="D68" s="50"/>
      <c r="E68" s="147"/>
      <c r="F68" s="144"/>
      <c r="G68" s="61"/>
      <c r="H68" s="214"/>
      <c r="I68" s="186"/>
      <c r="J68" s="50"/>
      <c r="K68" s="214"/>
      <c r="L68" s="214"/>
      <c r="M68" s="67"/>
      <c r="N68" s="144"/>
    </row>
    <row r="69" spans="1:14">
      <c r="A69" s="145">
        <v>58</v>
      </c>
      <c r="B69" s="281" t="s">
        <v>283</v>
      </c>
      <c r="C69" s="276" t="s">
        <v>403</v>
      </c>
      <c r="D69" s="50"/>
      <c r="E69" s="147"/>
      <c r="F69" s="144"/>
      <c r="G69" s="271"/>
      <c r="H69" s="214"/>
      <c r="I69" s="186"/>
      <c r="J69" s="50"/>
      <c r="K69" s="214"/>
      <c r="L69" s="214"/>
      <c r="M69" s="67"/>
      <c r="N69" s="144"/>
    </row>
    <row r="70" spans="1:14">
      <c r="A70" s="145">
        <v>59</v>
      </c>
      <c r="B70" s="281" t="s">
        <v>284</v>
      </c>
      <c r="C70" s="276" t="s">
        <v>404</v>
      </c>
      <c r="D70" s="50"/>
      <c r="E70" s="147"/>
      <c r="F70" s="144"/>
      <c r="G70" s="271"/>
      <c r="H70" s="214"/>
      <c r="I70" s="186"/>
      <c r="J70" s="50"/>
      <c r="K70" s="214"/>
      <c r="L70" s="214"/>
      <c r="M70" s="67"/>
      <c r="N70" s="144"/>
    </row>
    <row r="71" spans="1:14">
      <c r="A71" s="145">
        <v>60</v>
      </c>
      <c r="B71" s="281" t="s">
        <v>285</v>
      </c>
      <c r="C71" s="276" t="s">
        <v>405</v>
      </c>
      <c r="D71" s="50"/>
      <c r="E71" s="147"/>
      <c r="F71" s="144"/>
      <c r="G71" s="271"/>
      <c r="H71" s="214"/>
      <c r="I71" s="186"/>
      <c r="J71" s="50"/>
      <c r="K71" s="214"/>
      <c r="L71" s="214"/>
      <c r="M71" s="67"/>
      <c r="N71" s="144"/>
    </row>
    <row r="72" spans="1:14">
      <c r="A72" s="146">
        <v>101</v>
      </c>
      <c r="B72" s="286" t="s">
        <v>286</v>
      </c>
      <c r="C72" s="42" t="s">
        <v>406</v>
      </c>
      <c r="D72" s="277"/>
      <c r="E72" s="148" t="str">
        <f>IF($H72="","",VLOOKUP($H72,種目コード!$A$2:$C$42,3))</f>
        <v/>
      </c>
      <c r="F72" s="149" t="e">
        <f>#REF!</f>
        <v>#REF!</v>
      </c>
      <c r="G72" s="52"/>
      <c r="H72" s="52"/>
      <c r="I72" s="187" t="str">
        <f>IF($H72="","",VLOOKUP($H72,種目コード!$A$2:$C$42,2))</f>
        <v/>
      </c>
      <c r="J72" s="41">
        <v>23422</v>
      </c>
      <c r="K72" s="89" t="s">
        <v>90</v>
      </c>
      <c r="L72" s="52"/>
      <c r="M72" s="69" t="s">
        <v>89</v>
      </c>
      <c r="N72" s="149">
        <f t="shared" si="0"/>
        <v>0</v>
      </c>
    </row>
    <row r="73" spans="1:14">
      <c r="A73" s="146">
        <v>102</v>
      </c>
      <c r="B73" s="286" t="s">
        <v>287</v>
      </c>
      <c r="C73" s="44" t="s">
        <v>407</v>
      </c>
      <c r="D73" s="277"/>
      <c r="E73" s="148" t="str">
        <f>IF($H73="","",VLOOKUP($H73,種目コード!$A$2:$C$42,3))</f>
        <v/>
      </c>
      <c r="F73" s="149" t="e">
        <f>#REF!</f>
        <v>#REF!</v>
      </c>
      <c r="G73" s="52"/>
      <c r="H73" s="52"/>
      <c r="I73" s="187" t="str">
        <f>IF($H73="","",VLOOKUP($H73,種目コード!$A$2:$C$42,2))</f>
        <v/>
      </c>
      <c r="J73" s="44">
        <v>853</v>
      </c>
      <c r="K73" s="64" t="s">
        <v>46</v>
      </c>
      <c r="L73" s="52" t="s">
        <v>186</v>
      </c>
      <c r="M73" s="129" t="s">
        <v>182</v>
      </c>
      <c r="N73" s="149">
        <f t="shared" si="0"/>
        <v>0</v>
      </c>
    </row>
    <row r="74" spans="1:14">
      <c r="A74" s="146">
        <v>103</v>
      </c>
      <c r="B74" s="286" t="s">
        <v>288</v>
      </c>
      <c r="C74" s="44" t="s">
        <v>408</v>
      </c>
      <c r="D74" s="277"/>
      <c r="E74" s="148" t="str">
        <f>IF($H74="","",VLOOKUP($H74,種目コード!$A$2:$C$42,3))</f>
        <v/>
      </c>
      <c r="F74" s="149" t="e">
        <f>#REF!</f>
        <v>#REF!</v>
      </c>
      <c r="G74" s="52"/>
      <c r="H74" s="52"/>
      <c r="I74" s="187" t="str">
        <f>IF($H74="","",VLOOKUP($H74,種目コード!$A$2:$C$42,2))</f>
        <v/>
      </c>
      <c r="J74" s="44">
        <v>1717</v>
      </c>
      <c r="K74" s="64" t="s">
        <v>46</v>
      </c>
      <c r="L74" s="52" t="s">
        <v>187</v>
      </c>
      <c r="M74" s="129" t="s">
        <v>182</v>
      </c>
      <c r="N74" s="149">
        <f t="shared" si="0"/>
        <v>0</v>
      </c>
    </row>
    <row r="75" spans="1:14">
      <c r="A75" s="146">
        <v>104</v>
      </c>
      <c r="B75" s="286" t="s">
        <v>289</v>
      </c>
      <c r="C75" s="278" t="s">
        <v>409</v>
      </c>
      <c r="D75" s="278"/>
      <c r="E75" s="148" t="str">
        <f>IF($H75="","",VLOOKUP($H75,種目コード!$A$2:$C$42,3))</f>
        <v/>
      </c>
      <c r="F75" s="149" t="e">
        <f>#REF!</f>
        <v>#REF!</v>
      </c>
      <c r="G75" s="52"/>
      <c r="H75" s="62"/>
      <c r="I75" s="187" t="str">
        <f>IF($H75="","",VLOOKUP($H75,種目コード!$A$2:$C$42,2))</f>
        <v/>
      </c>
      <c r="J75" s="62">
        <v>1396</v>
      </c>
      <c r="K75" s="52" t="s">
        <v>69</v>
      </c>
      <c r="L75" s="52" t="s">
        <v>188</v>
      </c>
      <c r="M75" s="69" t="s">
        <v>182</v>
      </c>
      <c r="N75" s="149">
        <f t="shared" si="0"/>
        <v>0</v>
      </c>
    </row>
    <row r="76" spans="1:14">
      <c r="A76" s="146">
        <v>105</v>
      </c>
      <c r="B76" s="286" t="s">
        <v>290</v>
      </c>
      <c r="C76" s="278" t="s">
        <v>410</v>
      </c>
      <c r="D76" s="278"/>
      <c r="E76" s="148" t="str">
        <f>IF($H76="","",VLOOKUP($H76,種目コード!$A$2:$C$42,3))</f>
        <v/>
      </c>
      <c r="F76" s="149" t="e">
        <f>#REF!</f>
        <v>#REF!</v>
      </c>
      <c r="G76" s="52"/>
      <c r="H76" s="62"/>
      <c r="I76" s="187" t="str">
        <f>IF($H76="","",VLOOKUP($H76,種目コード!$A$2:$C$42,2))</f>
        <v/>
      </c>
      <c r="J76" s="62">
        <v>50364</v>
      </c>
      <c r="K76" s="64" t="s">
        <v>46</v>
      </c>
      <c r="L76" s="64" t="s">
        <v>189</v>
      </c>
      <c r="M76" s="68" t="s">
        <v>182</v>
      </c>
      <c r="N76" s="149">
        <f t="shared" si="0"/>
        <v>0</v>
      </c>
    </row>
    <row r="77" spans="1:14">
      <c r="A77" s="146">
        <v>106</v>
      </c>
      <c r="B77" s="286" t="s">
        <v>291</v>
      </c>
      <c r="C77" s="277" t="s">
        <v>411</v>
      </c>
      <c r="D77" s="277"/>
      <c r="E77" s="148" t="str">
        <f>IF($H77="","",VLOOKUP($H77,種目コード!$A$2:$C$42,3))</f>
        <v/>
      </c>
      <c r="F77" s="149" t="e">
        <f>#REF!</f>
        <v>#REF!</v>
      </c>
      <c r="G77" s="52"/>
      <c r="H77" s="52"/>
      <c r="I77" s="187" t="str">
        <f>IF($H77="","",VLOOKUP($H77,種目コード!$A$2:$C$42,2))</f>
        <v/>
      </c>
      <c r="J77" s="44">
        <v>22959</v>
      </c>
      <c r="K77" s="52" t="s">
        <v>91</v>
      </c>
      <c r="L77" s="52" t="s">
        <v>190</v>
      </c>
      <c r="M77" s="129" t="s">
        <v>182</v>
      </c>
      <c r="N77" s="149">
        <f t="shared" si="0"/>
        <v>0</v>
      </c>
    </row>
    <row r="78" spans="1:14">
      <c r="A78" s="146">
        <v>107</v>
      </c>
      <c r="B78" s="286" t="s">
        <v>292</v>
      </c>
      <c r="C78" s="279" t="s">
        <v>412</v>
      </c>
      <c r="D78" s="277"/>
      <c r="E78" s="148" t="str">
        <f>IF($H78="","",VLOOKUP($H78,種目コード!$A$2:$C$42,3))</f>
        <v/>
      </c>
      <c r="F78" s="149" t="e">
        <f>#REF!</f>
        <v>#REF!</v>
      </c>
      <c r="G78" s="52"/>
      <c r="H78" s="52"/>
      <c r="I78" s="187" t="str">
        <f>IF($H78="","",VLOOKUP($H78,種目コード!$A$2:$C$42,2))</f>
        <v/>
      </c>
      <c r="J78" s="130">
        <v>1404</v>
      </c>
      <c r="K78" s="52" t="s">
        <v>95</v>
      </c>
      <c r="L78" s="52" t="s">
        <v>191</v>
      </c>
      <c r="M78" s="129" t="s">
        <v>182</v>
      </c>
      <c r="N78" s="149">
        <f t="shared" si="0"/>
        <v>0</v>
      </c>
    </row>
    <row r="79" spans="1:14">
      <c r="A79" s="146">
        <v>108</v>
      </c>
      <c r="B79" s="286" t="s">
        <v>293</v>
      </c>
      <c r="C79" s="279" t="s">
        <v>413</v>
      </c>
      <c r="D79" s="277"/>
      <c r="E79" s="148" t="str">
        <f>IF($H79="","",VLOOKUP($H79,種目コード!$A$2:$C$42,3))</f>
        <v/>
      </c>
      <c r="F79" s="149" t="e">
        <f>#REF!</f>
        <v>#REF!</v>
      </c>
      <c r="G79" s="52"/>
      <c r="H79" s="52"/>
      <c r="I79" s="187" t="str">
        <f>IF($H79="","",VLOOKUP($H79,種目コード!$A$2:$C$42,2))</f>
        <v/>
      </c>
      <c r="J79" s="40">
        <v>1408</v>
      </c>
      <c r="K79" s="64" t="s">
        <v>46</v>
      </c>
      <c r="L79" s="64" t="s">
        <v>192</v>
      </c>
      <c r="M79" s="68" t="s">
        <v>182</v>
      </c>
      <c r="N79" s="149">
        <f t="shared" si="0"/>
        <v>0</v>
      </c>
    </row>
    <row r="80" spans="1:14">
      <c r="A80" s="146">
        <v>109</v>
      </c>
      <c r="B80" s="286" t="s">
        <v>294</v>
      </c>
      <c r="C80" s="44" t="s">
        <v>414</v>
      </c>
      <c r="D80" s="277"/>
      <c r="E80" s="148" t="str">
        <f>IF($H80="","",VLOOKUP($H80,種目コード!$A$2:$C$42,3))</f>
        <v/>
      </c>
      <c r="F80" s="149" t="e">
        <f>#REF!</f>
        <v>#REF!</v>
      </c>
      <c r="G80" s="52"/>
      <c r="H80" s="52"/>
      <c r="I80" s="187" t="str">
        <f>IF($H80="","",VLOOKUP($H80,種目コード!$A$2:$C$42,2))</f>
        <v/>
      </c>
      <c r="J80" s="44">
        <v>2939</v>
      </c>
      <c r="K80" s="52" t="s">
        <v>95</v>
      </c>
      <c r="L80" s="52" t="s">
        <v>185</v>
      </c>
      <c r="M80" s="129" t="s">
        <v>182</v>
      </c>
      <c r="N80" s="149">
        <f t="shared" si="0"/>
        <v>0</v>
      </c>
    </row>
    <row r="81" spans="1:14">
      <c r="A81" s="146">
        <v>110</v>
      </c>
      <c r="B81" s="286" t="s">
        <v>295</v>
      </c>
      <c r="C81" s="44" t="s">
        <v>415</v>
      </c>
      <c r="D81" s="277"/>
      <c r="E81" s="148" t="str">
        <f>IF($H81="","",VLOOKUP($H81,種目コード!$A$2:$C$42,3))</f>
        <v/>
      </c>
      <c r="F81" s="149" t="e">
        <f>#REF!</f>
        <v>#REF!</v>
      </c>
      <c r="G81" s="52"/>
      <c r="H81" s="52"/>
      <c r="I81" s="187" t="str">
        <f>IF($H81="","",VLOOKUP($H81,種目コード!$A$2:$C$42,2))</f>
        <v/>
      </c>
      <c r="J81" s="44"/>
      <c r="K81" s="52"/>
      <c r="L81" s="52" t="s">
        <v>193</v>
      </c>
      <c r="M81" s="69" t="s">
        <v>182</v>
      </c>
      <c r="N81" s="149">
        <f t="shared" si="0"/>
        <v>0</v>
      </c>
    </row>
    <row r="82" spans="1:14">
      <c r="A82" s="146">
        <v>111</v>
      </c>
      <c r="B82" s="286" t="s">
        <v>296</v>
      </c>
      <c r="C82" s="44" t="s">
        <v>416</v>
      </c>
      <c r="D82" s="277"/>
      <c r="E82" s="148" t="str">
        <f>IF($H82="","",VLOOKUP($H82,種目コード!$A$2:$C$42,3))</f>
        <v/>
      </c>
      <c r="F82" s="149" t="e">
        <f>#REF!</f>
        <v>#REF!</v>
      </c>
      <c r="G82" s="52"/>
      <c r="H82" s="52"/>
      <c r="I82" s="187" t="str">
        <f>IF($H82="","",VLOOKUP($H82,種目コード!$A$2:$C$42,2))</f>
        <v/>
      </c>
      <c r="J82" s="44"/>
      <c r="K82" s="52"/>
      <c r="L82" s="52" t="s">
        <v>187</v>
      </c>
      <c r="M82" s="68" t="s">
        <v>182</v>
      </c>
      <c r="N82" s="149">
        <f t="shared" si="0"/>
        <v>0</v>
      </c>
    </row>
    <row r="83" spans="1:14">
      <c r="A83" s="146">
        <v>112</v>
      </c>
      <c r="B83" s="286" t="s">
        <v>297</v>
      </c>
      <c r="C83" s="44" t="s">
        <v>417</v>
      </c>
      <c r="D83" s="277"/>
      <c r="E83" s="148" t="str">
        <f>IF($H83="","",VLOOKUP($H83,種目コード!$A$2:$C$42,3))</f>
        <v/>
      </c>
      <c r="F83" s="149" t="e">
        <f>#REF!</f>
        <v>#REF!</v>
      </c>
      <c r="G83" s="52"/>
      <c r="H83" s="52"/>
      <c r="I83" s="187" t="str">
        <f>IF($H83="","",VLOOKUP($H83,種目コード!$A$2:$C$42,2))</f>
        <v/>
      </c>
      <c r="J83" s="44"/>
      <c r="K83" s="52"/>
      <c r="L83" s="52" t="s">
        <v>188</v>
      </c>
      <c r="M83" s="68" t="s">
        <v>182</v>
      </c>
      <c r="N83" s="149">
        <f t="shared" si="0"/>
        <v>0</v>
      </c>
    </row>
    <row r="84" spans="1:14">
      <c r="A84" s="146">
        <v>113</v>
      </c>
      <c r="B84" s="286" t="s">
        <v>298</v>
      </c>
      <c r="C84" s="44" t="s">
        <v>418</v>
      </c>
      <c r="D84" s="277"/>
      <c r="E84" s="148" t="str">
        <f>IF($H84="","",VLOOKUP($H84,種目コード!$A$2:$C$42,3))</f>
        <v/>
      </c>
      <c r="F84" s="149" t="e">
        <f>#REF!</f>
        <v>#REF!</v>
      </c>
      <c r="G84" s="52"/>
      <c r="H84" s="52"/>
      <c r="I84" s="187" t="str">
        <f>IF($H84="","",VLOOKUP($H84,種目コード!$A$2:$C$42,2))</f>
        <v/>
      </c>
      <c r="J84" s="44"/>
      <c r="K84" s="52"/>
      <c r="L84" s="52" t="s">
        <v>189</v>
      </c>
      <c r="M84" s="52" t="s">
        <v>182</v>
      </c>
      <c r="N84" s="149">
        <f t="shared" si="0"/>
        <v>0</v>
      </c>
    </row>
    <row r="85" spans="1:14">
      <c r="A85" s="146">
        <v>114</v>
      </c>
      <c r="B85" s="286" t="s">
        <v>299</v>
      </c>
      <c r="C85" s="44" t="s">
        <v>419</v>
      </c>
      <c r="D85" s="277"/>
      <c r="E85" s="148" t="str">
        <f>IF($H85="","",VLOOKUP($H85,種目コード!$A$2:$C$42,3))</f>
        <v/>
      </c>
      <c r="F85" s="149" t="e">
        <f>#REF!</f>
        <v>#REF!</v>
      </c>
      <c r="G85" s="52"/>
      <c r="H85" s="52"/>
      <c r="I85" s="187" t="str">
        <f>IF($H85="","",VLOOKUP($H85,種目コード!$A$2:$C$42,2))</f>
        <v/>
      </c>
      <c r="J85" s="44"/>
      <c r="K85" s="52"/>
      <c r="L85" s="52" t="s">
        <v>190</v>
      </c>
      <c r="M85" s="52" t="s">
        <v>182</v>
      </c>
      <c r="N85" s="149">
        <f t="shared" si="0"/>
        <v>0</v>
      </c>
    </row>
    <row r="86" spans="1:14">
      <c r="A86" s="146">
        <v>115</v>
      </c>
      <c r="B86" s="286" t="s">
        <v>300</v>
      </c>
      <c r="C86" s="44" t="s">
        <v>420</v>
      </c>
      <c r="D86" s="277"/>
      <c r="E86" s="148" t="str">
        <f>IF($H86="","",VLOOKUP($H86,種目コード!$A$2:$C$42,3))</f>
        <v/>
      </c>
      <c r="F86" s="149" t="e">
        <f>#REF!</f>
        <v>#REF!</v>
      </c>
      <c r="G86" s="52"/>
      <c r="H86" s="52"/>
      <c r="I86" s="187" t="str">
        <f>IF($H86="","",VLOOKUP($H86,種目コード!$A$2:$C$42,2))</f>
        <v/>
      </c>
      <c r="J86" s="57"/>
      <c r="K86" s="52"/>
      <c r="L86" s="52"/>
      <c r="M86" s="52"/>
      <c r="N86" s="149">
        <f t="shared" si="0"/>
        <v>0</v>
      </c>
    </row>
    <row r="87" spans="1:14">
      <c r="A87" s="146">
        <v>116</v>
      </c>
      <c r="B87" s="286" t="s">
        <v>301</v>
      </c>
      <c r="C87" s="44" t="s">
        <v>421</v>
      </c>
      <c r="D87" s="277"/>
      <c r="E87" s="148" t="str">
        <f>IF($H87="","",VLOOKUP($H87,種目コード!$A$2:$C$42,3))</f>
        <v/>
      </c>
      <c r="F87" s="149" t="e">
        <f>#REF!</f>
        <v>#REF!</v>
      </c>
      <c r="G87" s="52"/>
      <c r="H87" s="52"/>
      <c r="I87" s="187" t="str">
        <f>IF($H87="","",VLOOKUP($H87,種目コード!$A$2:$C$42,2))</f>
        <v/>
      </c>
      <c r="J87" s="41"/>
      <c r="K87" s="52"/>
      <c r="L87" s="52"/>
      <c r="M87" s="52"/>
      <c r="N87" s="149">
        <f t="shared" si="0"/>
        <v>0</v>
      </c>
    </row>
    <row r="88" spans="1:14">
      <c r="A88" s="146">
        <v>117</v>
      </c>
      <c r="B88" s="286" t="s">
        <v>302</v>
      </c>
      <c r="C88" s="44" t="s">
        <v>422</v>
      </c>
      <c r="D88" s="277"/>
      <c r="E88" s="148" t="str">
        <f>IF($H88="","",VLOOKUP($H88,種目コード!$A$2:$C$42,3))</f>
        <v/>
      </c>
      <c r="F88" s="149" t="e">
        <f>#REF!</f>
        <v>#REF!</v>
      </c>
      <c r="G88" s="52"/>
      <c r="H88" s="52"/>
      <c r="I88" s="187" t="str">
        <f>IF($H88="","",VLOOKUP($H88,種目コード!$A$2:$C$42,2))</f>
        <v/>
      </c>
      <c r="J88" s="40"/>
      <c r="K88" s="52"/>
      <c r="L88" s="52"/>
      <c r="M88" s="52"/>
      <c r="N88" s="149">
        <f t="shared" si="0"/>
        <v>0</v>
      </c>
    </row>
    <row r="89" spans="1:14">
      <c r="A89" s="146">
        <v>118</v>
      </c>
      <c r="B89" s="286" t="s">
        <v>303</v>
      </c>
      <c r="C89" s="277" t="s">
        <v>423</v>
      </c>
      <c r="D89" s="277"/>
      <c r="E89" s="148" t="str">
        <f>IF($H89="","",VLOOKUP($H89,種目コード!$A$2:$C$42,3))</f>
        <v/>
      </c>
      <c r="F89" s="149" t="e">
        <f>#REF!</f>
        <v>#REF!</v>
      </c>
      <c r="G89" s="52"/>
      <c r="H89" s="52"/>
      <c r="I89" s="187" t="str">
        <f>IF($H89="","",VLOOKUP($H89,種目コード!$A$2:$C$42,2))</f>
        <v/>
      </c>
      <c r="J89" s="40"/>
      <c r="K89" s="52"/>
      <c r="L89" s="52"/>
      <c r="M89" s="52"/>
      <c r="N89" s="149">
        <f t="shared" si="0"/>
        <v>0</v>
      </c>
    </row>
    <row r="90" spans="1:14">
      <c r="A90" s="146">
        <v>119</v>
      </c>
      <c r="B90" s="286" t="s">
        <v>304</v>
      </c>
      <c r="C90" s="44" t="s">
        <v>424</v>
      </c>
      <c r="D90" s="280"/>
      <c r="E90" s="148" t="str">
        <f>IF($H90="","",VLOOKUP($H90,種目コード!$A$2:$C$42,3))</f>
        <v/>
      </c>
      <c r="F90" s="149" t="e">
        <f>#REF!</f>
        <v>#REF!</v>
      </c>
      <c r="G90" s="52"/>
      <c r="H90" s="52"/>
      <c r="I90" s="187" t="str">
        <f>IF($H90="","",VLOOKUP($H90,種目コード!$A$2:$C$42,2))</f>
        <v/>
      </c>
      <c r="J90" s="40"/>
      <c r="K90" s="52"/>
      <c r="L90" s="52"/>
      <c r="M90" s="52"/>
      <c r="N90" s="149">
        <f t="shared" si="0"/>
        <v>0</v>
      </c>
    </row>
    <row r="91" spans="1:14">
      <c r="A91" s="146">
        <v>120</v>
      </c>
      <c r="B91" s="286" t="s">
        <v>305</v>
      </c>
      <c r="C91" s="44" t="s">
        <v>425</v>
      </c>
      <c r="D91" s="280"/>
      <c r="E91" s="148" t="str">
        <f>IF($H91="","",VLOOKUP($H91,種目コード!$A$2:$C$42,3))</f>
        <v/>
      </c>
      <c r="F91" s="149" t="e">
        <f>#REF!</f>
        <v>#REF!</v>
      </c>
      <c r="G91" s="52"/>
      <c r="H91" s="52"/>
      <c r="I91" s="187" t="str">
        <f>IF($H91="","",VLOOKUP($H91,種目コード!$A$2:$C$42,2))</f>
        <v/>
      </c>
      <c r="J91" s="44"/>
      <c r="K91" s="52"/>
      <c r="L91" s="52"/>
      <c r="M91" s="52"/>
      <c r="N91" s="149">
        <f t="shared" si="0"/>
        <v>0</v>
      </c>
    </row>
    <row r="92" spans="1:14">
      <c r="A92" s="146">
        <v>121</v>
      </c>
      <c r="B92" s="286" t="s">
        <v>306</v>
      </c>
      <c r="C92" s="44" t="s">
        <v>426</v>
      </c>
      <c r="D92" s="280"/>
      <c r="E92" s="148" t="str">
        <f>IF($H92="","",VLOOKUP($H92,種目コード!$A$2:$C$42,3))</f>
        <v/>
      </c>
      <c r="F92" s="149" t="e">
        <f>#REF!</f>
        <v>#REF!</v>
      </c>
      <c r="G92" s="52"/>
      <c r="H92" s="52"/>
      <c r="I92" s="187" t="str">
        <f>IF($H92="","",VLOOKUP($H92,種目コード!$A$2:$C$42,2))</f>
        <v/>
      </c>
      <c r="J92" s="44"/>
      <c r="K92" s="52"/>
      <c r="L92" s="52"/>
      <c r="M92" s="52"/>
      <c r="N92" s="149">
        <f t="shared" si="0"/>
        <v>0</v>
      </c>
    </row>
    <row r="93" spans="1:14">
      <c r="A93" s="146">
        <v>122</v>
      </c>
      <c r="B93" s="286" t="s">
        <v>307</v>
      </c>
      <c r="C93" s="44" t="s">
        <v>427</v>
      </c>
      <c r="D93" s="280"/>
      <c r="E93" s="148" t="str">
        <f>IF($H93="","",VLOOKUP($H93,種目コード!$A$2:$C$42,3))</f>
        <v/>
      </c>
      <c r="F93" s="149" t="e">
        <f>#REF!</f>
        <v>#REF!</v>
      </c>
      <c r="G93" s="62"/>
      <c r="H93" s="52"/>
      <c r="I93" s="187" t="str">
        <f>IF($H93="","",VLOOKUP($H93,種目コード!$A$2:$C$42,2))</f>
        <v/>
      </c>
      <c r="J93" s="44"/>
      <c r="K93" s="52"/>
      <c r="L93" s="52"/>
      <c r="M93" s="52"/>
      <c r="N93" s="149">
        <f t="shared" si="0"/>
        <v>0</v>
      </c>
    </row>
    <row r="94" spans="1:14">
      <c r="A94" s="146">
        <v>123</v>
      </c>
      <c r="B94" s="286" t="s">
        <v>308</v>
      </c>
      <c r="C94" s="44" t="s">
        <v>428</v>
      </c>
      <c r="D94" s="280"/>
      <c r="E94" s="148" t="str">
        <f>IF($H94="","",VLOOKUP($H94,種目コード!$A$2:$C$42,3))</f>
        <v/>
      </c>
      <c r="F94" s="149" t="e">
        <f>#REF!</f>
        <v>#REF!</v>
      </c>
      <c r="G94" s="63"/>
      <c r="H94" s="52"/>
      <c r="I94" s="187" t="str">
        <f>IF($H94="","",VLOOKUP($H94,種目コード!$A$2:$C$42,2))</f>
        <v/>
      </c>
      <c r="J94" s="44"/>
      <c r="K94" s="52"/>
      <c r="L94" s="52"/>
      <c r="M94" s="52"/>
      <c r="N94" s="149">
        <f t="shared" si="0"/>
        <v>0</v>
      </c>
    </row>
    <row r="95" spans="1:14">
      <c r="A95" s="146">
        <v>124</v>
      </c>
      <c r="B95" s="286" t="s">
        <v>309</v>
      </c>
      <c r="C95" s="44" t="s">
        <v>429</v>
      </c>
      <c r="D95" s="280"/>
      <c r="E95" s="148" t="str">
        <f>IF($H95="","",VLOOKUP($H95,種目コード!$A$2:$C$42,3))</f>
        <v/>
      </c>
      <c r="F95" s="149" t="e">
        <f>#REF!</f>
        <v>#REF!</v>
      </c>
      <c r="G95" s="63"/>
      <c r="H95" s="52"/>
      <c r="I95" s="187" t="str">
        <f>IF($H95="","",VLOOKUP($H95,種目コード!$A$2:$C$42,2))</f>
        <v/>
      </c>
      <c r="J95" s="44"/>
      <c r="K95" s="52"/>
      <c r="L95" s="52"/>
      <c r="M95" s="52"/>
      <c r="N95" s="149">
        <f t="shared" si="0"/>
        <v>0</v>
      </c>
    </row>
    <row r="96" spans="1:14">
      <c r="A96" s="146">
        <v>125</v>
      </c>
      <c r="B96" s="286" t="s">
        <v>310</v>
      </c>
      <c r="C96" s="44" t="s">
        <v>430</v>
      </c>
      <c r="D96" s="280"/>
      <c r="E96" s="148" t="str">
        <f>IF($H96="","",VLOOKUP($H96,種目コード!$A$2:$C$42,3))</f>
        <v/>
      </c>
      <c r="F96" s="149" t="e">
        <f>#REF!</f>
        <v>#REF!</v>
      </c>
      <c r="G96" s="52"/>
      <c r="H96" s="52"/>
      <c r="I96" s="187" t="str">
        <f>IF($H96="","",VLOOKUP($H96,種目コード!$A$2:$C$42,2))</f>
        <v/>
      </c>
      <c r="J96" s="44"/>
      <c r="K96" s="52"/>
      <c r="L96" s="52"/>
      <c r="M96" s="52"/>
      <c r="N96" s="149">
        <f t="shared" si="0"/>
        <v>0</v>
      </c>
    </row>
    <row r="97" spans="1:14">
      <c r="A97" s="146">
        <v>126</v>
      </c>
      <c r="B97" s="286" t="s">
        <v>311</v>
      </c>
      <c r="C97" s="44" t="s">
        <v>431</v>
      </c>
      <c r="D97" s="280"/>
      <c r="E97" s="148" t="str">
        <f>IF($H97="","",VLOOKUP($H97,種目コード!$A$2:$C$42,3))</f>
        <v/>
      </c>
      <c r="F97" s="149" t="e">
        <f>#REF!</f>
        <v>#REF!</v>
      </c>
      <c r="G97" s="52"/>
      <c r="H97" s="52"/>
      <c r="I97" s="187" t="str">
        <f>IF($H97="","",VLOOKUP($H97,種目コード!$A$2:$C$42,2))</f>
        <v/>
      </c>
      <c r="J97" s="44"/>
      <c r="K97" s="52"/>
      <c r="L97" s="52"/>
      <c r="M97" s="52"/>
      <c r="N97" s="149">
        <f t="shared" si="0"/>
        <v>0</v>
      </c>
    </row>
    <row r="98" spans="1:14">
      <c r="A98" s="146">
        <v>127</v>
      </c>
      <c r="B98" s="286" t="s">
        <v>312</v>
      </c>
      <c r="C98" s="44" t="s">
        <v>432</v>
      </c>
      <c r="D98" s="280"/>
      <c r="E98" s="148" t="str">
        <f>IF($H98="","",VLOOKUP($H98,種目コード!$A$2:$C$42,3))</f>
        <v/>
      </c>
      <c r="F98" s="149" t="e">
        <f>#REF!</f>
        <v>#REF!</v>
      </c>
      <c r="G98" s="52"/>
      <c r="H98" s="52"/>
      <c r="I98" s="187" t="str">
        <f>IF($H98="","",VLOOKUP($H98,種目コード!$A$2:$C$42,2))</f>
        <v/>
      </c>
      <c r="J98" s="44"/>
      <c r="K98" s="52"/>
      <c r="L98" s="52"/>
      <c r="M98" s="52"/>
      <c r="N98" s="149">
        <f t="shared" si="0"/>
        <v>0</v>
      </c>
    </row>
    <row r="99" spans="1:14">
      <c r="A99" s="146">
        <v>128</v>
      </c>
      <c r="B99" s="286" t="s">
        <v>313</v>
      </c>
      <c r="C99" s="44" t="s">
        <v>433</v>
      </c>
      <c r="D99" s="280"/>
      <c r="E99" s="148" t="str">
        <f>IF($H99="","",VLOOKUP($H99,種目コード!$A$2:$C$42,3))</f>
        <v/>
      </c>
      <c r="F99" s="149" t="e">
        <f>#REF!</f>
        <v>#REF!</v>
      </c>
      <c r="G99" s="52"/>
      <c r="H99" s="52"/>
      <c r="I99" s="187" t="str">
        <f>IF($H99="","",VLOOKUP($H99,種目コード!$A$2:$C$42,2))</f>
        <v/>
      </c>
      <c r="J99" s="44"/>
      <c r="K99" s="52"/>
      <c r="L99" s="52"/>
      <c r="M99" s="52"/>
      <c r="N99" s="149">
        <f t="shared" si="0"/>
        <v>0</v>
      </c>
    </row>
    <row r="100" spans="1:14">
      <c r="A100" s="146">
        <v>129</v>
      </c>
      <c r="B100" s="286" t="s">
        <v>314</v>
      </c>
      <c r="C100" s="44" t="s">
        <v>434</v>
      </c>
      <c r="D100" s="280"/>
      <c r="E100" s="148" t="str">
        <f>IF($H100="","",VLOOKUP($H100,種目コード!$A$2:$C$42,3))</f>
        <v/>
      </c>
      <c r="F100" s="149" t="e">
        <f>#REF!</f>
        <v>#REF!</v>
      </c>
      <c r="G100" s="52"/>
      <c r="H100" s="52"/>
      <c r="I100" s="187" t="str">
        <f>IF($H100="","",VLOOKUP($H100,種目コード!$A$2:$C$42,2))</f>
        <v/>
      </c>
      <c r="J100" s="44"/>
      <c r="K100" s="52"/>
      <c r="L100" s="52"/>
      <c r="M100" s="52"/>
      <c r="N100" s="149">
        <f t="shared" si="0"/>
        <v>0</v>
      </c>
    </row>
    <row r="101" spans="1:14">
      <c r="A101" s="146">
        <v>130</v>
      </c>
      <c r="B101" s="286" t="s">
        <v>315</v>
      </c>
      <c r="C101" s="44" t="s">
        <v>435</v>
      </c>
      <c r="D101" s="280"/>
      <c r="E101" s="148" t="str">
        <f>IF($H101="","",VLOOKUP($H101,種目コード!$A$2:$C$42,3))</f>
        <v/>
      </c>
      <c r="F101" s="149" t="e">
        <f>#REF!</f>
        <v>#REF!</v>
      </c>
      <c r="G101" s="52"/>
      <c r="H101" s="52"/>
      <c r="I101" s="187" t="str">
        <f>IF($H101="","",VLOOKUP($H101,種目コード!$A$2:$C$42,2))</f>
        <v/>
      </c>
      <c r="J101" s="44"/>
      <c r="K101" s="52"/>
      <c r="L101" s="52"/>
      <c r="M101" s="52"/>
      <c r="N101" s="149">
        <f t="shared" si="0"/>
        <v>0</v>
      </c>
    </row>
    <row r="102" spans="1:14">
      <c r="A102" s="146">
        <v>131</v>
      </c>
      <c r="B102" s="286" t="s">
        <v>316</v>
      </c>
      <c r="C102" s="44" t="s">
        <v>436</v>
      </c>
      <c r="D102" s="280"/>
      <c r="E102" s="148" t="str">
        <f>IF($H102="","",VLOOKUP($H102,種目コード!$A$2:$C$42,3))</f>
        <v/>
      </c>
      <c r="F102" s="149" t="e">
        <f>#REF!</f>
        <v>#REF!</v>
      </c>
      <c r="G102" s="52"/>
      <c r="H102" s="52"/>
      <c r="I102" s="187" t="str">
        <f>IF($H102="","",VLOOKUP($H102,種目コード!$A$2:$C$42,2))</f>
        <v/>
      </c>
      <c r="J102" s="44"/>
      <c r="K102" s="52"/>
      <c r="L102" s="52"/>
      <c r="M102" s="52"/>
      <c r="N102" s="149">
        <f t="shared" ref="N102:N131" si="1">G102</f>
        <v>0</v>
      </c>
    </row>
    <row r="103" spans="1:14">
      <c r="A103" s="146">
        <v>132</v>
      </c>
      <c r="B103" s="286" t="s">
        <v>317</v>
      </c>
      <c r="C103" s="44" t="s">
        <v>437</v>
      </c>
      <c r="D103" s="280"/>
      <c r="E103" s="148" t="str">
        <f>IF($H103="","",VLOOKUP($H103,種目コード!$A$2:$C$42,3))</f>
        <v/>
      </c>
      <c r="F103" s="149" t="e">
        <f>#REF!</f>
        <v>#REF!</v>
      </c>
      <c r="G103" s="52"/>
      <c r="H103" s="52"/>
      <c r="I103" s="187" t="str">
        <f>IF($H103="","",VLOOKUP($H103,種目コード!$A$2:$C$42,2))</f>
        <v/>
      </c>
      <c r="J103" s="44"/>
      <c r="K103" s="52"/>
      <c r="L103" s="52"/>
      <c r="M103" s="52"/>
      <c r="N103" s="149">
        <f t="shared" si="1"/>
        <v>0</v>
      </c>
    </row>
    <row r="104" spans="1:14">
      <c r="A104" s="146">
        <v>133</v>
      </c>
      <c r="B104" s="286" t="s">
        <v>318</v>
      </c>
      <c r="C104" s="44" t="s">
        <v>438</v>
      </c>
      <c r="D104" s="280"/>
      <c r="E104" s="148" t="str">
        <f>IF($H104="","",VLOOKUP($H104,種目コード!$A$2:$C$42,3))</f>
        <v/>
      </c>
      <c r="F104" s="149" t="e">
        <f>#REF!</f>
        <v>#REF!</v>
      </c>
      <c r="G104" s="52"/>
      <c r="H104" s="52"/>
      <c r="I104" s="187" t="str">
        <f>IF($H104="","",VLOOKUP($H104,種目コード!$A$2:$C$42,2))</f>
        <v/>
      </c>
      <c r="J104" s="44"/>
      <c r="K104" s="52"/>
      <c r="L104" s="52"/>
      <c r="M104" s="52"/>
      <c r="N104" s="149">
        <f t="shared" si="1"/>
        <v>0</v>
      </c>
    </row>
    <row r="105" spans="1:14">
      <c r="A105" s="146">
        <v>134</v>
      </c>
      <c r="B105" s="286" t="s">
        <v>319</v>
      </c>
      <c r="C105" s="44" t="s">
        <v>439</v>
      </c>
      <c r="D105" s="280"/>
      <c r="E105" s="148" t="str">
        <f>IF($H105="","",VLOOKUP($H105,種目コード!$A$2:$C$42,3))</f>
        <v/>
      </c>
      <c r="F105" s="149" t="e">
        <f>#REF!</f>
        <v>#REF!</v>
      </c>
      <c r="G105" s="52"/>
      <c r="H105" s="52"/>
      <c r="I105" s="187" t="str">
        <f>IF($H105="","",VLOOKUP($H105,種目コード!$A$2:$C$42,2))</f>
        <v/>
      </c>
      <c r="J105" s="44"/>
      <c r="K105" s="52"/>
      <c r="L105" s="52"/>
      <c r="M105" s="52"/>
      <c r="N105" s="149">
        <f t="shared" si="1"/>
        <v>0</v>
      </c>
    </row>
    <row r="106" spans="1:14">
      <c r="A106" s="146">
        <v>135</v>
      </c>
      <c r="B106" s="286" t="s">
        <v>320</v>
      </c>
      <c r="C106" s="44" t="s">
        <v>440</v>
      </c>
      <c r="D106" s="280"/>
      <c r="E106" s="148" t="str">
        <f>IF($H106="","",VLOOKUP($H106,種目コード!$A$2:$C$42,3))</f>
        <v/>
      </c>
      <c r="F106" s="149" t="e">
        <f>#REF!</f>
        <v>#REF!</v>
      </c>
      <c r="G106" s="52"/>
      <c r="H106" s="52"/>
      <c r="I106" s="187" t="str">
        <f>IF($H106="","",VLOOKUP($H106,種目コード!$A$2:$C$42,2))</f>
        <v/>
      </c>
      <c r="J106" s="44"/>
      <c r="K106" s="52"/>
      <c r="L106" s="52"/>
      <c r="M106" s="52"/>
      <c r="N106" s="149">
        <f t="shared" si="1"/>
        <v>0</v>
      </c>
    </row>
    <row r="107" spans="1:14">
      <c r="A107" s="146">
        <v>136</v>
      </c>
      <c r="B107" s="286" t="s">
        <v>321</v>
      </c>
      <c r="C107" s="44" t="s">
        <v>441</v>
      </c>
      <c r="D107" s="280"/>
      <c r="E107" s="148" t="str">
        <f>IF($H107="","",VLOOKUP($H107,種目コード!$A$2:$C$42,3))</f>
        <v/>
      </c>
      <c r="F107" s="149" t="e">
        <f>#REF!</f>
        <v>#REF!</v>
      </c>
      <c r="G107" s="52"/>
      <c r="H107" s="52"/>
      <c r="I107" s="187" t="str">
        <f>IF($H107="","",VLOOKUP($H107,種目コード!$A$2:$C$42,2))</f>
        <v/>
      </c>
      <c r="J107" s="44"/>
      <c r="K107" s="52"/>
      <c r="L107" s="52"/>
      <c r="M107" s="52"/>
      <c r="N107" s="149">
        <f t="shared" si="1"/>
        <v>0</v>
      </c>
    </row>
    <row r="108" spans="1:14">
      <c r="A108" s="146">
        <v>137</v>
      </c>
      <c r="B108" s="286" t="s">
        <v>322</v>
      </c>
      <c r="C108" s="44" t="s">
        <v>442</v>
      </c>
      <c r="D108" s="280"/>
      <c r="E108" s="148" t="str">
        <f>IF($H108="","",VLOOKUP($H108,種目コード!$A$2:$C$42,3))</f>
        <v/>
      </c>
      <c r="F108" s="149" t="e">
        <f>#REF!</f>
        <v>#REF!</v>
      </c>
      <c r="G108" s="52"/>
      <c r="H108" s="52"/>
      <c r="I108" s="187" t="str">
        <f>IF($H108="","",VLOOKUP($H108,種目コード!$A$2:$C$42,2))</f>
        <v/>
      </c>
      <c r="J108" s="44"/>
      <c r="K108" s="52"/>
      <c r="L108" s="52"/>
      <c r="M108" s="52"/>
      <c r="N108" s="149">
        <f t="shared" si="1"/>
        <v>0</v>
      </c>
    </row>
    <row r="109" spans="1:14">
      <c r="A109" s="146">
        <v>138</v>
      </c>
      <c r="B109" s="286" t="s">
        <v>323</v>
      </c>
      <c r="C109" s="44" t="s">
        <v>443</v>
      </c>
      <c r="D109" s="280"/>
      <c r="E109" s="148" t="str">
        <f>IF($H109="","",VLOOKUP($H109,種目コード!$A$2:$C$42,3))</f>
        <v/>
      </c>
      <c r="F109" s="149" t="e">
        <f>#REF!</f>
        <v>#REF!</v>
      </c>
      <c r="G109" s="52"/>
      <c r="H109" s="52"/>
      <c r="I109" s="187" t="str">
        <f>IF($H109="","",VLOOKUP($H109,種目コード!$A$2:$C$42,2))</f>
        <v/>
      </c>
      <c r="J109" s="44"/>
      <c r="K109" s="52"/>
      <c r="L109" s="52"/>
      <c r="M109" s="52"/>
      <c r="N109" s="149">
        <f t="shared" si="1"/>
        <v>0</v>
      </c>
    </row>
    <row r="110" spans="1:14">
      <c r="A110" s="146">
        <v>139</v>
      </c>
      <c r="B110" s="286" t="s">
        <v>324</v>
      </c>
      <c r="C110" s="44" t="s">
        <v>444</v>
      </c>
      <c r="D110" s="280"/>
      <c r="E110" s="148" t="str">
        <f>IF($H110="","",VLOOKUP($H110,種目コード!$A$2:$C$42,3))</f>
        <v/>
      </c>
      <c r="F110" s="149" t="e">
        <f>#REF!</f>
        <v>#REF!</v>
      </c>
      <c r="G110" s="52"/>
      <c r="H110" s="52"/>
      <c r="I110" s="187" t="str">
        <f>IF($H110="","",VLOOKUP($H110,種目コード!$A$2:$C$42,2))</f>
        <v/>
      </c>
      <c r="J110" s="44"/>
      <c r="K110" s="52"/>
      <c r="L110" s="52"/>
      <c r="M110" s="52"/>
      <c r="N110" s="149">
        <f t="shared" si="1"/>
        <v>0</v>
      </c>
    </row>
    <row r="111" spans="1:14">
      <c r="A111" s="146">
        <v>140</v>
      </c>
      <c r="B111" s="286" t="s">
        <v>325</v>
      </c>
      <c r="C111" s="44" t="s">
        <v>445</v>
      </c>
      <c r="D111" s="280"/>
      <c r="E111" s="148" t="str">
        <f>IF($H111="","",VLOOKUP($H111,種目コード!$A$2:$C$42,3))</f>
        <v/>
      </c>
      <c r="F111" s="149" t="e">
        <f>#REF!</f>
        <v>#REF!</v>
      </c>
      <c r="G111" s="52"/>
      <c r="H111" s="52"/>
      <c r="I111" s="187" t="str">
        <f>IF($H111="","",VLOOKUP($H111,種目コード!$A$2:$C$42,2))</f>
        <v/>
      </c>
      <c r="J111" s="44"/>
      <c r="K111" s="52"/>
      <c r="L111" s="52"/>
      <c r="M111" s="52"/>
      <c r="N111" s="149">
        <f t="shared" si="1"/>
        <v>0</v>
      </c>
    </row>
    <row r="112" spans="1:14">
      <c r="A112" s="146">
        <v>141</v>
      </c>
      <c r="B112" s="286" t="s">
        <v>326</v>
      </c>
      <c r="C112" s="44" t="s">
        <v>446</v>
      </c>
      <c r="D112" s="280"/>
      <c r="E112" s="148" t="str">
        <f>IF($H112="","",VLOOKUP($H112,種目コード!$A$2:$C$42,3))</f>
        <v/>
      </c>
      <c r="F112" s="149" t="e">
        <f>#REF!</f>
        <v>#REF!</v>
      </c>
      <c r="G112" s="52"/>
      <c r="H112" s="52"/>
      <c r="I112" s="187" t="str">
        <f>IF($H112="","",VLOOKUP($H112,種目コード!$A$2:$C$42,2))</f>
        <v/>
      </c>
      <c r="J112" s="44"/>
      <c r="K112" s="52"/>
      <c r="L112" s="52"/>
      <c r="M112" s="52"/>
      <c r="N112" s="149">
        <f t="shared" si="1"/>
        <v>0</v>
      </c>
    </row>
    <row r="113" spans="1:14">
      <c r="A113" s="146">
        <v>142</v>
      </c>
      <c r="B113" s="286" t="s">
        <v>327</v>
      </c>
      <c r="C113" s="44" t="s">
        <v>447</v>
      </c>
      <c r="D113" s="280"/>
      <c r="E113" s="148" t="str">
        <f>IF($H113="","",VLOOKUP($H113,種目コード!$A$2:$C$42,3))</f>
        <v/>
      </c>
      <c r="F113" s="149" t="e">
        <f>#REF!</f>
        <v>#REF!</v>
      </c>
      <c r="G113" s="52"/>
      <c r="H113" s="52"/>
      <c r="I113" s="187" t="str">
        <f>IF($H113="","",VLOOKUP($H113,種目コード!$A$2:$C$42,2))</f>
        <v/>
      </c>
      <c r="J113" s="44"/>
      <c r="K113" s="52"/>
      <c r="L113" s="52"/>
      <c r="M113" s="52"/>
      <c r="N113" s="149">
        <f t="shared" si="1"/>
        <v>0</v>
      </c>
    </row>
    <row r="114" spans="1:14">
      <c r="A114" s="146">
        <v>143</v>
      </c>
      <c r="B114" s="286" t="s">
        <v>328</v>
      </c>
      <c r="C114" s="44" t="s">
        <v>448</v>
      </c>
      <c r="D114" s="280"/>
      <c r="E114" s="148" t="str">
        <f>IF($H114="","",VLOOKUP($H114,種目コード!$A$2:$C$42,3))</f>
        <v/>
      </c>
      <c r="F114" s="149" t="e">
        <f>#REF!</f>
        <v>#REF!</v>
      </c>
      <c r="G114" s="52"/>
      <c r="H114" s="52"/>
      <c r="I114" s="187" t="str">
        <f>IF($H114="","",VLOOKUP($H114,種目コード!$A$2:$C$42,2))</f>
        <v/>
      </c>
      <c r="J114" s="44"/>
      <c r="K114" s="52"/>
      <c r="L114" s="52"/>
      <c r="M114" s="52"/>
      <c r="N114" s="149">
        <f t="shared" si="1"/>
        <v>0</v>
      </c>
    </row>
    <row r="115" spans="1:14">
      <c r="A115" s="146">
        <v>144</v>
      </c>
      <c r="B115" s="286" t="s">
        <v>329</v>
      </c>
      <c r="C115" s="44" t="s">
        <v>449</v>
      </c>
      <c r="D115" s="280"/>
      <c r="E115" s="148" t="str">
        <f>IF($H115="","",VLOOKUP($H115,種目コード!$A$2:$C$42,3))</f>
        <v/>
      </c>
      <c r="F115" s="149" t="e">
        <f>#REF!</f>
        <v>#REF!</v>
      </c>
      <c r="G115" s="52"/>
      <c r="H115" s="52"/>
      <c r="I115" s="187" t="str">
        <f>IF($H115="","",VLOOKUP($H115,種目コード!$A$2:$C$42,2))</f>
        <v/>
      </c>
      <c r="J115" s="44"/>
      <c r="K115" s="52"/>
      <c r="L115" s="52"/>
      <c r="M115" s="52"/>
      <c r="N115" s="149">
        <f t="shared" si="1"/>
        <v>0</v>
      </c>
    </row>
    <row r="116" spans="1:14">
      <c r="A116" s="146">
        <v>145</v>
      </c>
      <c r="B116" s="286" t="s">
        <v>330</v>
      </c>
      <c r="C116" s="44" t="s">
        <v>450</v>
      </c>
      <c r="D116" s="280"/>
      <c r="E116" s="148" t="str">
        <f>IF($H116="","",VLOOKUP($H116,種目コード!$A$2:$C$42,3))</f>
        <v/>
      </c>
      <c r="F116" s="149" t="e">
        <f>#REF!</f>
        <v>#REF!</v>
      </c>
      <c r="G116" s="52"/>
      <c r="H116" s="52"/>
      <c r="I116" s="187" t="str">
        <f>IF($H116="","",VLOOKUP($H116,種目コード!$A$2:$C$42,2))</f>
        <v/>
      </c>
      <c r="J116" s="44"/>
      <c r="K116" s="52"/>
      <c r="L116" s="52"/>
      <c r="M116" s="52"/>
      <c r="N116" s="149">
        <f t="shared" si="1"/>
        <v>0</v>
      </c>
    </row>
    <row r="117" spans="1:14">
      <c r="A117" s="146">
        <v>146</v>
      </c>
      <c r="B117" s="286" t="s">
        <v>331</v>
      </c>
      <c r="C117" s="44" t="s">
        <v>451</v>
      </c>
      <c r="D117" s="280"/>
      <c r="E117" s="148" t="str">
        <f>IF($H117="","",VLOOKUP($H117,種目コード!$A$2:$C$42,3))</f>
        <v/>
      </c>
      <c r="F117" s="149" t="e">
        <f>#REF!</f>
        <v>#REF!</v>
      </c>
      <c r="G117" s="52"/>
      <c r="H117" s="52"/>
      <c r="I117" s="187" t="str">
        <f>IF($H117="","",VLOOKUP($H117,種目コード!$A$2:$C$42,2))</f>
        <v/>
      </c>
      <c r="J117" s="44"/>
      <c r="K117" s="52"/>
      <c r="L117" s="52"/>
      <c r="M117" s="52"/>
      <c r="N117" s="149">
        <f t="shared" si="1"/>
        <v>0</v>
      </c>
    </row>
    <row r="118" spans="1:14">
      <c r="A118" s="146">
        <v>147</v>
      </c>
      <c r="B118" s="286" t="s">
        <v>332</v>
      </c>
      <c r="C118" s="44" t="s">
        <v>452</v>
      </c>
      <c r="D118" s="280"/>
      <c r="E118" s="148" t="str">
        <f>IF($H118="","",VLOOKUP($H118,種目コード!$A$2:$C$42,3))</f>
        <v/>
      </c>
      <c r="F118" s="149" t="e">
        <f>#REF!</f>
        <v>#REF!</v>
      </c>
      <c r="G118" s="52"/>
      <c r="H118" s="52"/>
      <c r="I118" s="187" t="str">
        <f>IF($H118="","",VLOOKUP($H118,種目コード!$A$2:$C$42,2))</f>
        <v/>
      </c>
      <c r="J118" s="44"/>
      <c r="K118" s="52"/>
      <c r="L118" s="52"/>
      <c r="M118" s="52"/>
      <c r="N118" s="149">
        <f t="shared" si="1"/>
        <v>0</v>
      </c>
    </row>
    <row r="119" spans="1:14">
      <c r="A119" s="146">
        <v>148</v>
      </c>
      <c r="B119" s="286" t="s">
        <v>333</v>
      </c>
      <c r="C119" s="44" t="s">
        <v>453</v>
      </c>
      <c r="D119" s="280"/>
      <c r="E119" s="148" t="str">
        <f>IF($H119="","",VLOOKUP($H119,種目コード!$A$2:$C$42,3))</f>
        <v/>
      </c>
      <c r="F119" s="149" t="e">
        <f>#REF!</f>
        <v>#REF!</v>
      </c>
      <c r="G119" s="52"/>
      <c r="H119" s="52"/>
      <c r="I119" s="187" t="str">
        <f>IF($H119="","",VLOOKUP($H119,種目コード!$A$2:$C$42,2))</f>
        <v/>
      </c>
      <c r="J119" s="44"/>
      <c r="K119" s="52"/>
      <c r="L119" s="52"/>
      <c r="M119" s="52"/>
      <c r="N119" s="149">
        <f t="shared" si="1"/>
        <v>0</v>
      </c>
    </row>
    <row r="120" spans="1:14">
      <c r="A120" s="146">
        <v>149</v>
      </c>
      <c r="B120" s="286" t="s">
        <v>334</v>
      </c>
      <c r="C120" s="44" t="s">
        <v>454</v>
      </c>
      <c r="D120" s="280"/>
      <c r="E120" s="148" t="str">
        <f>IF($H120="","",VLOOKUP($H120,種目コード!$A$2:$C$42,3))</f>
        <v/>
      </c>
      <c r="F120" s="149" t="e">
        <f>#REF!</f>
        <v>#REF!</v>
      </c>
      <c r="G120" s="52"/>
      <c r="H120" s="52"/>
      <c r="I120" s="187" t="str">
        <f>IF($H120="","",VLOOKUP($H120,種目コード!$A$2:$C$42,2))</f>
        <v/>
      </c>
      <c r="J120" s="44"/>
      <c r="K120" s="52"/>
      <c r="L120" s="52"/>
      <c r="M120" s="52"/>
      <c r="N120" s="149">
        <f t="shared" si="1"/>
        <v>0</v>
      </c>
    </row>
    <row r="121" spans="1:14">
      <c r="A121" s="146">
        <v>150</v>
      </c>
      <c r="B121" s="286" t="s">
        <v>335</v>
      </c>
      <c r="C121" s="44" t="s">
        <v>455</v>
      </c>
      <c r="D121" s="280"/>
      <c r="E121" s="148" t="str">
        <f>IF($H121="","",VLOOKUP($H121,種目コード!$A$2:$C$42,3))</f>
        <v/>
      </c>
      <c r="F121" s="149" t="e">
        <f>#REF!</f>
        <v>#REF!</v>
      </c>
      <c r="G121" s="52"/>
      <c r="H121" s="52"/>
      <c r="I121" s="187" t="str">
        <f>IF($H121="","",VLOOKUP($H121,種目コード!$A$2:$C$42,2))</f>
        <v/>
      </c>
      <c r="J121" s="44"/>
      <c r="K121" s="52"/>
      <c r="L121" s="52"/>
      <c r="M121" s="52"/>
      <c r="N121" s="149">
        <f t="shared" si="1"/>
        <v>0</v>
      </c>
    </row>
    <row r="122" spans="1:14">
      <c r="A122" s="146">
        <v>151</v>
      </c>
      <c r="B122" s="286" t="s">
        <v>336</v>
      </c>
      <c r="C122" s="44" t="s">
        <v>456</v>
      </c>
      <c r="D122" s="280"/>
      <c r="E122" s="148" t="str">
        <f>IF($H122="","",VLOOKUP($H122,種目コード!$A$2:$C$42,3))</f>
        <v/>
      </c>
      <c r="F122" s="149" t="e">
        <f>#REF!</f>
        <v>#REF!</v>
      </c>
      <c r="G122" s="52"/>
      <c r="H122" s="52"/>
      <c r="I122" s="187" t="str">
        <f>IF($H122="","",VLOOKUP($H122,種目コード!$A$2:$C$42,2))</f>
        <v/>
      </c>
      <c r="J122" s="44"/>
      <c r="K122" s="52"/>
      <c r="L122" s="52"/>
      <c r="M122" s="52"/>
      <c r="N122" s="149">
        <f t="shared" si="1"/>
        <v>0</v>
      </c>
    </row>
    <row r="123" spans="1:14">
      <c r="A123" s="146">
        <v>152</v>
      </c>
      <c r="B123" s="286" t="s">
        <v>337</v>
      </c>
      <c r="C123" s="44" t="s">
        <v>457</v>
      </c>
      <c r="D123" s="280"/>
      <c r="E123" s="148" t="str">
        <f>IF($H123="","",VLOOKUP($H123,種目コード!$A$2:$C$42,3))</f>
        <v/>
      </c>
      <c r="F123" s="149" t="e">
        <f>#REF!</f>
        <v>#REF!</v>
      </c>
      <c r="G123" s="52"/>
      <c r="H123" s="52"/>
      <c r="I123" s="187" t="str">
        <f>IF($H123="","",VLOOKUP($H123,種目コード!$A$2:$C$42,2))</f>
        <v/>
      </c>
      <c r="J123" s="44"/>
      <c r="K123" s="52"/>
      <c r="L123" s="52"/>
      <c r="M123" s="52"/>
      <c r="N123" s="149">
        <f t="shared" si="1"/>
        <v>0</v>
      </c>
    </row>
    <row r="124" spans="1:14">
      <c r="A124" s="146">
        <v>153</v>
      </c>
      <c r="B124" s="286" t="s">
        <v>338</v>
      </c>
      <c r="C124" s="44" t="s">
        <v>458</v>
      </c>
      <c r="D124" s="280"/>
      <c r="E124" s="148" t="str">
        <f>IF($H124="","",VLOOKUP($H124,種目コード!$A$2:$C$42,3))</f>
        <v/>
      </c>
      <c r="F124" s="149" t="e">
        <f>#REF!</f>
        <v>#REF!</v>
      </c>
      <c r="G124" s="52"/>
      <c r="H124" s="52"/>
      <c r="I124" s="187" t="str">
        <f>IF($H124="","",VLOOKUP($H124,種目コード!$A$2:$C$42,2))</f>
        <v/>
      </c>
      <c r="J124" s="44"/>
      <c r="K124" s="52"/>
      <c r="L124" s="52"/>
      <c r="M124" s="52"/>
      <c r="N124" s="149">
        <f t="shared" si="1"/>
        <v>0</v>
      </c>
    </row>
    <row r="125" spans="1:14">
      <c r="A125" s="146">
        <v>154</v>
      </c>
      <c r="B125" s="286" t="s">
        <v>339</v>
      </c>
      <c r="C125" s="44" t="s">
        <v>459</v>
      </c>
      <c r="D125" s="280"/>
      <c r="E125" s="148" t="str">
        <f>IF($H125="","",VLOOKUP($H125,種目コード!$A$2:$C$42,3))</f>
        <v/>
      </c>
      <c r="F125" s="149" t="e">
        <f>#REF!</f>
        <v>#REF!</v>
      </c>
      <c r="G125" s="52"/>
      <c r="H125" s="52"/>
      <c r="I125" s="187" t="str">
        <f>IF($H125="","",VLOOKUP($H125,種目コード!$A$2:$C$42,2))</f>
        <v/>
      </c>
      <c r="J125" s="44"/>
      <c r="K125" s="52"/>
      <c r="L125" s="52"/>
      <c r="M125" s="52"/>
      <c r="N125" s="149">
        <f t="shared" si="1"/>
        <v>0</v>
      </c>
    </row>
    <row r="126" spans="1:14">
      <c r="A126" s="146">
        <v>155</v>
      </c>
      <c r="B126" s="286" t="s">
        <v>340</v>
      </c>
      <c r="C126" s="44" t="s">
        <v>460</v>
      </c>
      <c r="D126" s="280"/>
      <c r="E126" s="148" t="str">
        <f>IF($H126="","",VLOOKUP($H126,種目コード!$A$2:$C$42,3))</f>
        <v/>
      </c>
      <c r="F126" s="149" t="e">
        <f>#REF!</f>
        <v>#REF!</v>
      </c>
      <c r="G126" s="52"/>
      <c r="H126" s="52"/>
      <c r="I126" s="187" t="str">
        <f>IF($H126="","",VLOOKUP($H126,種目コード!$A$2:$C$42,2))</f>
        <v/>
      </c>
      <c r="J126" s="44"/>
      <c r="K126" s="52"/>
      <c r="L126" s="52"/>
      <c r="M126" s="52"/>
      <c r="N126" s="149">
        <f t="shared" si="1"/>
        <v>0</v>
      </c>
    </row>
    <row r="127" spans="1:14">
      <c r="A127" s="146">
        <v>156</v>
      </c>
      <c r="B127" s="286" t="s">
        <v>341</v>
      </c>
      <c r="C127" s="44" t="s">
        <v>461</v>
      </c>
      <c r="D127" s="280"/>
      <c r="E127" s="148" t="str">
        <f>IF($H127="","",VLOOKUP($H127,種目コード!$A$2:$C$42,3))</f>
        <v/>
      </c>
      <c r="F127" s="149" t="e">
        <f>#REF!</f>
        <v>#REF!</v>
      </c>
      <c r="G127" s="52"/>
      <c r="H127" s="52"/>
      <c r="I127" s="187" t="str">
        <f>IF($H127="","",VLOOKUP($H127,種目コード!$A$2:$C$42,2))</f>
        <v/>
      </c>
      <c r="J127" s="44"/>
      <c r="K127" s="52"/>
      <c r="L127" s="52"/>
      <c r="M127" s="52"/>
      <c r="N127" s="149">
        <f t="shared" si="1"/>
        <v>0</v>
      </c>
    </row>
    <row r="128" spans="1:14">
      <c r="A128" s="146">
        <v>157</v>
      </c>
      <c r="B128" s="286" t="s">
        <v>342</v>
      </c>
      <c r="C128" s="44" t="s">
        <v>462</v>
      </c>
      <c r="D128" s="280"/>
      <c r="E128" s="148" t="str">
        <f>IF($H128="","",VLOOKUP($H128,種目コード!$A$2:$C$42,3))</f>
        <v/>
      </c>
      <c r="F128" s="149" t="e">
        <f>#REF!</f>
        <v>#REF!</v>
      </c>
      <c r="G128" s="52"/>
      <c r="H128" s="52"/>
      <c r="I128" s="187" t="str">
        <f>IF($H128="","",VLOOKUP($H128,種目コード!$A$2:$C$42,2))</f>
        <v/>
      </c>
      <c r="J128" s="44"/>
      <c r="K128" s="52"/>
      <c r="L128" s="52"/>
      <c r="M128" s="52"/>
      <c r="N128" s="149">
        <f t="shared" si="1"/>
        <v>0</v>
      </c>
    </row>
    <row r="129" spans="1:14">
      <c r="A129" s="146">
        <v>158</v>
      </c>
      <c r="B129" s="286" t="s">
        <v>343</v>
      </c>
      <c r="C129" s="44" t="s">
        <v>463</v>
      </c>
      <c r="D129" s="280"/>
      <c r="E129" s="148" t="str">
        <f>IF($H129="","",VLOOKUP($H129,種目コード!$A$2:$C$42,3))</f>
        <v/>
      </c>
      <c r="F129" s="149" t="e">
        <f>#REF!</f>
        <v>#REF!</v>
      </c>
      <c r="G129" s="52"/>
      <c r="H129" s="52"/>
      <c r="I129" s="187" t="str">
        <f>IF($H129="","",VLOOKUP($H129,種目コード!$A$2:$C$42,2))</f>
        <v/>
      </c>
      <c r="J129" s="44"/>
      <c r="K129" s="52"/>
      <c r="L129" s="52"/>
      <c r="M129" s="52"/>
      <c r="N129" s="149">
        <f t="shared" si="1"/>
        <v>0</v>
      </c>
    </row>
    <row r="130" spans="1:14">
      <c r="A130" s="146">
        <v>159</v>
      </c>
      <c r="B130" s="286" t="s">
        <v>344</v>
      </c>
      <c r="C130" s="44" t="s">
        <v>464</v>
      </c>
      <c r="D130" s="280"/>
      <c r="E130" s="148" t="str">
        <f>IF($H130="","",VLOOKUP($H130,種目コード!$A$2:$C$42,3))</f>
        <v/>
      </c>
      <c r="F130" s="149" t="e">
        <f>#REF!</f>
        <v>#REF!</v>
      </c>
      <c r="G130" s="52"/>
      <c r="H130" s="52"/>
      <c r="I130" s="187" t="str">
        <f>IF($H130="","",VLOOKUP($H130,種目コード!$A$2:$C$42,2))</f>
        <v/>
      </c>
      <c r="J130" s="44"/>
      <c r="K130" s="52"/>
      <c r="L130" s="52"/>
      <c r="M130" s="52"/>
      <c r="N130" s="149">
        <f t="shared" si="1"/>
        <v>0</v>
      </c>
    </row>
    <row r="131" spans="1:14">
      <c r="A131" s="146">
        <v>160</v>
      </c>
      <c r="B131" s="286" t="s">
        <v>345</v>
      </c>
      <c r="C131" s="44" t="s">
        <v>465</v>
      </c>
      <c r="D131" s="280"/>
      <c r="E131" s="148" t="str">
        <f>IF($H131="","",VLOOKUP($H131,種目コード!$A$2:$C$42,3))</f>
        <v/>
      </c>
      <c r="F131" s="149" t="e">
        <f>#REF!</f>
        <v>#REF!</v>
      </c>
      <c r="G131" s="52"/>
      <c r="H131" s="52"/>
      <c r="I131" s="187" t="str">
        <f>IF($H131="","",VLOOKUP($H131,種目コード!$A$2:$C$42,2))</f>
        <v/>
      </c>
      <c r="J131" s="44"/>
      <c r="K131" s="52"/>
      <c r="L131" s="52"/>
      <c r="M131" s="52"/>
      <c r="N131" s="149">
        <f t="shared" si="1"/>
        <v>0</v>
      </c>
    </row>
  </sheetData>
  <sheetProtection password="CE3A" sheet="1" objects="1" scenarios="1" formatColumns="0"/>
  <protectedRanges>
    <protectedRange sqref="S6:S11" name="範囲4"/>
    <protectedRange sqref="R5" name="範囲3"/>
    <protectedRange sqref="R3" name="範囲2"/>
    <protectedRange sqref="B1:M1048576" name="範囲1"/>
  </protectedRanges>
  <mergeCells count="12">
    <mergeCell ref="N1:Q10"/>
    <mergeCell ref="R4:S4"/>
    <mergeCell ref="R5:S5"/>
    <mergeCell ref="K11:M11"/>
    <mergeCell ref="B1:B10"/>
    <mergeCell ref="C1:C10"/>
    <mergeCell ref="D1:D10"/>
    <mergeCell ref="J1:J10"/>
    <mergeCell ref="K1:K10"/>
    <mergeCell ref="L1:L10"/>
    <mergeCell ref="M1:M10"/>
    <mergeCell ref="G1:G10"/>
  </mergeCells>
  <phoneticPr fontId="20"/>
  <dataValidations count="4">
    <dataValidation type="whole" imeMode="halfAlpha" allowBlank="1" showInputMessage="1" showErrorMessage="1" sqref="G12:G131">
      <formula1>1</formula1>
      <formula2>3</formula2>
    </dataValidation>
    <dataValidation imeMode="halfAlpha" allowBlank="1" showInputMessage="1" showErrorMessage="1" errorTitle="ゼッケン入力" error="半角で入力してください。" sqref="B12:B131"/>
    <dataValidation imeMode="halfKatakana" allowBlank="1" showInputMessage="1" showErrorMessage="1" errorTitle="半角入力してください" sqref="D12:D131"/>
    <dataValidation imeMode="halfAlpha" allowBlank="1" showInputMessage="1" showErrorMessage="1" errorTitle="半角数字で入力してください" sqref="J12:J131"/>
  </dataValidations>
  <pageMargins left="0.31496062992125984" right="0.31496062992125984" top="0.94488188976377963" bottom="0.15748031496062992"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workbookViewId="0">
      <pane ySplit="2" topLeftCell="A3" activePane="bottomLeft" state="frozen"/>
      <selection pane="bottomLeft" activeCell="O6" sqref="O6"/>
    </sheetView>
  </sheetViews>
  <sheetFormatPr defaultRowHeight="13.5"/>
  <cols>
    <col min="1" max="1" width="3.75" customWidth="1"/>
    <col min="3" max="3" width="12" customWidth="1"/>
    <col min="4" max="4" width="18" customWidth="1"/>
    <col min="5" max="5" width="4.5" customWidth="1"/>
    <col min="6" max="6" width="5.875" customWidth="1"/>
    <col min="7" max="7" width="4.5" customWidth="1"/>
    <col min="8" max="8" width="10.25" customWidth="1"/>
    <col min="9" max="9" width="18.125" customWidth="1"/>
    <col min="10" max="10" width="12" customWidth="1"/>
    <col min="11" max="11" width="10.5" customWidth="1"/>
    <col min="12" max="12" width="9.5" customWidth="1"/>
    <col min="13" max="13" width="4.375" customWidth="1"/>
    <col min="14" max="14" width="4.5" hidden="1" customWidth="1"/>
    <col min="15" max="15" width="10.375" customWidth="1"/>
    <col min="17" max="17" width="18.75" customWidth="1"/>
  </cols>
  <sheetData>
    <row r="1" spans="1:18" ht="99" customHeight="1">
      <c r="B1" s="156" t="s">
        <v>206</v>
      </c>
      <c r="C1" s="156" t="s">
        <v>205</v>
      </c>
      <c r="D1" s="156" t="s">
        <v>204</v>
      </c>
      <c r="E1" s="156" t="s">
        <v>101</v>
      </c>
      <c r="F1" s="156" t="s">
        <v>101</v>
      </c>
      <c r="G1" s="158" t="s">
        <v>175</v>
      </c>
      <c r="H1" s="156" t="s">
        <v>102</v>
      </c>
      <c r="I1" s="156" t="s">
        <v>103</v>
      </c>
      <c r="J1" s="156" t="s">
        <v>206</v>
      </c>
      <c r="K1" s="157" t="s">
        <v>205</v>
      </c>
      <c r="L1" s="157" t="s">
        <v>205</v>
      </c>
      <c r="M1" s="157" t="s">
        <v>205</v>
      </c>
      <c r="N1" s="325"/>
      <c r="O1" s="326"/>
      <c r="P1" s="326"/>
      <c r="Q1" s="326"/>
    </row>
    <row r="2" spans="1:18" ht="21" customHeight="1">
      <c r="A2" t="s">
        <v>166</v>
      </c>
      <c r="B2" s="12" t="s">
        <v>12</v>
      </c>
      <c r="C2" s="12" t="s">
        <v>19</v>
      </c>
      <c r="D2" s="12" t="s">
        <v>145</v>
      </c>
      <c r="E2" s="12" t="s">
        <v>4</v>
      </c>
      <c r="F2" s="53" t="s">
        <v>33</v>
      </c>
      <c r="G2" s="13" t="s">
        <v>18</v>
      </c>
      <c r="H2" s="155" t="s">
        <v>171</v>
      </c>
      <c r="I2" s="12" t="s">
        <v>17</v>
      </c>
      <c r="J2" s="215" t="s">
        <v>14</v>
      </c>
      <c r="K2" s="300" t="s">
        <v>168</v>
      </c>
      <c r="L2" s="301"/>
      <c r="M2" s="302"/>
      <c r="N2" s="12" t="s">
        <v>18</v>
      </c>
      <c r="O2">
        <f>COUNTIF(O3:O74,"×")</f>
        <v>1</v>
      </c>
      <c r="P2" s="150" t="s">
        <v>31</v>
      </c>
    </row>
    <row r="3" spans="1:18" ht="15">
      <c r="A3" s="220">
        <v>1</v>
      </c>
      <c r="B3" s="217" t="str">
        <f>IF(A3="","",IF(VLOOKUP(A3,基礎DATA!$11:$65546,2)="","",VLOOKUP(A3,基礎DATA!$11:$65546,2)))</f>
        <v>0001</v>
      </c>
      <c r="C3" s="273" t="str">
        <f>IF(A3="","",IF(VLOOKUP(A3,基礎DATA!$11:$65546,3)="","",VLOOKUP(A3,基礎DATA!$11:$65546,3)))</f>
        <v>県　一</v>
      </c>
      <c r="D3" s="273" t="str">
        <f>IF(A3="","",IF(VLOOKUP(A3,基礎DATA!$11:$65546,4)="","",VLOOKUP(A3,基礎DATA!$11:$65546,4)))</f>
        <v>ｹﾝ ｲﾁ</v>
      </c>
      <c r="E3" s="147" t="str">
        <f>IF($H3="","",VLOOKUP($H3,種目コード!$A$2:$C$42,3))</f>
        <v>男</v>
      </c>
      <c r="F3" s="272" t="str">
        <f t="shared" ref="F3:F74" si="0">$P$3</f>
        <v>泉丘</v>
      </c>
      <c r="G3" s="272">
        <f>IF(A3="","",IF(VLOOKUP(A3,基礎DATA!$11:$65546,7)="","",VLOOKUP(A3,基礎DATA!$11:$65546,7)))</f>
        <v>1</v>
      </c>
      <c r="H3" s="60">
        <v>1</v>
      </c>
      <c r="I3" s="186" t="str">
        <f>IF($H3="","",VLOOKUP($H3,種目コード!$A$2:$C$42,2))</f>
        <v>１年男子　100m</v>
      </c>
      <c r="J3" s="217">
        <f>IF(A3="","",IF(VLOOKUP(A3,基礎DATA!$11:$65546,10)="","",VLOOKUP(A3,基礎DATA!$11:$65546,10)))</f>
        <v>21373</v>
      </c>
      <c r="K3" s="217" t="str">
        <f>IF(A3="","",IF(VLOOKUP(A3,基礎DATA!$11:$65546,11)="","",VLOOKUP(A3,基礎DATA!$11:$65546,11)))</f>
        <v>市総体</v>
      </c>
      <c r="L3" s="217" t="str">
        <f>IF(A3="","",IF(VLOOKUP(A3,基礎DATA!$11:$65546,12)="","",VLOOKUP(A3,基礎DATA!$11:$65546,12)))</f>
        <v>市１</v>
      </c>
      <c r="M3" s="217" t="str">
        <f>IF(A3="","",IF(VLOOKUP(A3,基礎DATA!$11:$65546,13)="","",VLOOKUP(A3,基礎DATA!$11:$65546,13)))</f>
        <v>5/19</v>
      </c>
      <c r="N3" s="144">
        <f>IF(G3="","",G3)</f>
        <v>1</v>
      </c>
      <c r="O3" s="288" t="str">
        <f>IF(OR(A3="",H3=""),"",IF(VLOOKUP($H3,種目コード!$A$2:$D$42,4)=4,"○",IF(G3=VLOOKUP($H3,種目コード!$A$2:$D$42,4),"○","×")))</f>
        <v>○</v>
      </c>
      <c r="P3" s="207" t="str">
        <f>基礎DATA!R3</f>
        <v>泉丘</v>
      </c>
    </row>
    <row r="4" spans="1:18" ht="15">
      <c r="A4" s="220">
        <v>2</v>
      </c>
      <c r="B4" s="217" t="str">
        <f>IF(A4="","",IF(VLOOKUP(A4,基礎DATA!$11:$65546,2)="","",VLOOKUP(A4,基礎DATA!$11:$65546,2)))</f>
        <v>0002</v>
      </c>
      <c r="C4" s="273" t="str">
        <f>IF(A4="","",IF(VLOOKUP(A4,基礎DATA!$11:$65546,3)="","",VLOOKUP(A4,基礎DATA!$11:$65546,3)))</f>
        <v>県　二</v>
      </c>
      <c r="D4" s="273" t="str">
        <f>IF(A4="","",IF(VLOOKUP(A4,基礎DATA!$11:$65546,4)="","",VLOOKUP(A4,基礎DATA!$11:$65546,4)))</f>
        <v>ｹﾝ ﾆ</v>
      </c>
      <c r="E4" s="147" t="str">
        <f>IF($H4="","",VLOOKUP($H4,種目コード!$A$2:$C$42,3))</f>
        <v>男</v>
      </c>
      <c r="F4" s="272" t="str">
        <f t="shared" si="0"/>
        <v>泉丘</v>
      </c>
      <c r="G4" s="272">
        <f>IF(A4="","",IF(VLOOKUP(A4,基礎DATA!$11:$65546,7)="","",VLOOKUP(A4,基礎DATA!$11:$65546,7)))</f>
        <v>2</v>
      </c>
      <c r="H4" s="12">
        <v>1</v>
      </c>
      <c r="I4" s="186" t="str">
        <f>IF($H4="","",VLOOKUP($H4,種目コード!$A$2:$C$42,2))</f>
        <v>１年男子　100m</v>
      </c>
      <c r="J4" s="217">
        <f>IF(A4="","",IF(VLOOKUP(A4,基礎DATA!$11:$65546,10)="","",VLOOKUP(A4,基礎DATA!$11:$65546,10)))</f>
        <v>1000</v>
      </c>
      <c r="K4" s="217" t="str">
        <f>IF(A4="","",IF(VLOOKUP(A4,基礎DATA!$11:$65546,11)="","",VLOOKUP(A4,基礎DATA!$11:$65546,11)))</f>
        <v>市総体</v>
      </c>
      <c r="L4" s="217" t="str">
        <f>IF(A4="","",IF(VLOOKUP(A4,基礎DATA!$11:$65546,12)="","",VLOOKUP(A4,基礎DATA!$11:$65546,12)))</f>
        <v>市１</v>
      </c>
      <c r="M4" s="217" t="str">
        <f>IF(A4="","",IF(VLOOKUP(A4,基礎DATA!$11:$65546,13)="","",VLOOKUP(A4,基礎DATA!$11:$65546,13)))</f>
        <v>5/19</v>
      </c>
      <c r="N4" s="233">
        <f t="shared" ref="N4:N67" si="1">IF(G4="","",G4)</f>
        <v>2</v>
      </c>
      <c r="O4" s="288" t="str">
        <f>IF(OR(A4="",H4=""),"",IF(VLOOKUP($H4,種目コード!$A$2:$D$42,4)=4,"○",IF(G4=VLOOKUP($H4,種目コード!$A$2:$D$42,4),"○","×")))</f>
        <v>×</v>
      </c>
      <c r="P4" s="297" t="s">
        <v>32</v>
      </c>
      <c r="Q4" s="298"/>
    </row>
    <row r="5" spans="1:18" ht="15">
      <c r="A5" s="220">
        <v>3</v>
      </c>
      <c r="B5" s="217" t="str">
        <f>IF(A5="","",IF(VLOOKUP(A5,基礎DATA!$11:$65546,2)="","",VLOOKUP(A5,基礎DATA!$11:$65546,2)))</f>
        <v>0003</v>
      </c>
      <c r="C5" s="273" t="str">
        <f>IF(A5="","",IF(VLOOKUP(A5,基礎DATA!$11:$65546,3)="","",VLOOKUP(A5,基礎DATA!$11:$65546,3)))</f>
        <v>県　三</v>
      </c>
      <c r="D5" s="273" t="str">
        <f>IF(A5="","",IF(VLOOKUP(A5,基礎DATA!$11:$65546,4)="","",VLOOKUP(A5,基礎DATA!$11:$65546,4)))</f>
        <v/>
      </c>
      <c r="E5" s="147" t="str">
        <f>IF($H5="","",VLOOKUP($H5,種目コード!$A$2:$C$42,3))</f>
        <v/>
      </c>
      <c r="F5" s="272" t="str">
        <f t="shared" si="0"/>
        <v>泉丘</v>
      </c>
      <c r="G5" s="272" t="str">
        <f>IF(A5="","",IF(VLOOKUP(A5,基礎DATA!$11:$65546,7)="","",VLOOKUP(A5,基礎DATA!$11:$65546,7)))</f>
        <v/>
      </c>
      <c r="H5" s="12"/>
      <c r="I5" s="186" t="str">
        <f>IF($H5="","",VLOOKUP($H5,種目コード!$A$2:$C$42,2))</f>
        <v/>
      </c>
      <c r="J5" s="217">
        <f>IF(A5="","",IF(VLOOKUP(A5,基礎DATA!$11:$65546,10)="","",VLOOKUP(A5,基礎DATA!$11:$65546,10)))</f>
        <v>2400</v>
      </c>
      <c r="K5" s="217" t="str">
        <f>IF(A5="","",IF(VLOOKUP(A5,基礎DATA!$11:$65546,11)="","",VLOOKUP(A5,基礎DATA!$11:$65546,11)))</f>
        <v>市総体</v>
      </c>
      <c r="L5" s="217" t="str">
        <f>IF(A5="","",IF(VLOOKUP(A5,基礎DATA!$11:$65546,12)="","",VLOOKUP(A5,基礎DATA!$11:$65546,12)))</f>
        <v>市１</v>
      </c>
      <c r="M5" s="217" t="str">
        <f>IF(A5="","",IF(VLOOKUP(A5,基礎DATA!$11:$65546,13)="","",VLOOKUP(A5,基礎DATA!$11:$65546,13)))</f>
        <v>5/19</v>
      </c>
      <c r="N5" s="233" t="str">
        <f t="shared" si="1"/>
        <v/>
      </c>
      <c r="O5" s="288" t="str">
        <f>IF(OR(A5="",H5=""),"",IF(VLOOKUP($H5,種目コード!$A$2:$D$42,4)=4,"○",IF(G5=VLOOKUP($H5,種目コード!$A$2:$D$42,4),"○","×")))</f>
        <v/>
      </c>
      <c r="P5" s="324" t="str">
        <f>基礎DATA!R5</f>
        <v>日立市立泉丘中学校</v>
      </c>
      <c r="Q5" s="324"/>
    </row>
    <row r="6" spans="1:18" ht="15">
      <c r="A6" s="220">
        <v>4</v>
      </c>
      <c r="B6" s="217" t="str">
        <f>IF(A6="","",IF(VLOOKUP(A6,基礎DATA!$11:$65546,2)="","",VLOOKUP(A6,基礎DATA!$11:$65546,2)))</f>
        <v>0004</v>
      </c>
      <c r="C6" s="273" t="str">
        <f>IF(A6="","",IF(VLOOKUP(A6,基礎DATA!$11:$65546,3)="","",VLOOKUP(A6,基礎DATA!$11:$65546,3)))</f>
        <v>県　四</v>
      </c>
      <c r="D6" s="273" t="str">
        <f>IF(A6="","",IF(VLOOKUP(A6,基礎DATA!$11:$65546,4)="","",VLOOKUP(A6,基礎DATA!$11:$65546,4)))</f>
        <v/>
      </c>
      <c r="E6" s="147" t="str">
        <f>IF($H6="","",VLOOKUP($H6,種目コード!$A$2:$C$42,3))</f>
        <v/>
      </c>
      <c r="F6" s="272" t="str">
        <f t="shared" si="0"/>
        <v>泉丘</v>
      </c>
      <c r="G6" s="272" t="str">
        <f>IF(A6="","",IF(VLOOKUP(A6,基礎DATA!$11:$65546,7)="","",VLOOKUP(A6,基礎DATA!$11:$65546,7)))</f>
        <v/>
      </c>
      <c r="H6" s="12"/>
      <c r="I6" s="186" t="str">
        <f>IF($H6="","",VLOOKUP($H6,種目コード!$A$2:$C$42,2))</f>
        <v/>
      </c>
      <c r="J6" s="217">
        <f>IF(A6="","",IF(VLOOKUP(A6,基礎DATA!$11:$65546,10)="","",VLOOKUP(A6,基礎DATA!$11:$65546,10)))</f>
        <v>44201</v>
      </c>
      <c r="K6" s="217" t="str">
        <f>IF(A6="","",IF(VLOOKUP(A6,基礎DATA!$11:$65546,11)="","",VLOOKUP(A6,基礎DATA!$11:$65546,11)))</f>
        <v>県北総体</v>
      </c>
      <c r="L6" s="217" t="str">
        <f>IF(A6="","",IF(VLOOKUP(A6,基礎DATA!$11:$65546,12)="","",VLOOKUP(A6,基礎DATA!$11:$65546,12)))</f>
        <v>北２</v>
      </c>
      <c r="M6" s="217" t="str">
        <f>IF(A6="","",IF(VLOOKUP(A6,基礎DATA!$11:$65546,13)="","",VLOOKUP(A6,基礎DATA!$11:$65546,13)))</f>
        <v>5/30</v>
      </c>
      <c r="N6" s="233" t="str">
        <f t="shared" si="1"/>
        <v/>
      </c>
      <c r="O6" s="288" t="str">
        <f>IF(OR(A6="",H6=""),"",IF(VLOOKUP($H6,種目コード!$A$2:$D$42,4)=4,"○",IF(G6=VLOOKUP($H6,種目コード!$A$2:$D$42,4),"○","×")))</f>
        <v/>
      </c>
      <c r="P6" s="144" t="s">
        <v>167</v>
      </c>
      <c r="Q6" s="150" t="str">
        <f>基礎DATA!S6</f>
        <v>齋藤　昌義</v>
      </c>
    </row>
    <row r="7" spans="1:18" ht="15">
      <c r="A7" s="220">
        <v>5</v>
      </c>
      <c r="B7" s="217" t="str">
        <f>IF(A7="","",IF(VLOOKUP(A7,基礎DATA!$11:$65546,2)="","",VLOOKUP(A7,基礎DATA!$11:$65546,2)))</f>
        <v>0005</v>
      </c>
      <c r="C7" s="273" t="str">
        <f>IF(A7="","",IF(VLOOKUP(A7,基礎DATA!$11:$65546,3)="","",VLOOKUP(A7,基礎DATA!$11:$65546,3)))</f>
        <v>県　五</v>
      </c>
      <c r="D7" s="273" t="str">
        <f>IF(A7="","",IF(VLOOKUP(A7,基礎DATA!$11:$65546,4)="","",VLOOKUP(A7,基礎DATA!$11:$65546,4)))</f>
        <v/>
      </c>
      <c r="E7" s="147" t="str">
        <f>IF($H7="","",VLOOKUP($H7,種目コード!$A$2:$C$42,3))</f>
        <v/>
      </c>
      <c r="F7" s="272" t="str">
        <f t="shared" si="0"/>
        <v>泉丘</v>
      </c>
      <c r="G7" s="272" t="str">
        <f>IF(A7="","",IF(VLOOKUP(A7,基礎DATA!$11:$65546,7)="","",VLOOKUP(A7,基礎DATA!$11:$65546,7)))</f>
        <v/>
      </c>
      <c r="H7" s="12"/>
      <c r="I7" s="186" t="str">
        <f>IF($H7="","",VLOOKUP($H7,種目コード!$A$2:$C$42,2))</f>
        <v/>
      </c>
      <c r="J7" s="217">
        <f>IF(A7="","",IF(VLOOKUP(A7,基礎DATA!$11:$65546,10)="","",VLOOKUP(A7,基礎DATA!$11:$65546,10)))</f>
        <v>165</v>
      </c>
      <c r="K7" s="217" t="str">
        <f>IF(A7="","",IF(VLOOKUP(A7,基礎DATA!$11:$65546,11)="","",VLOOKUP(A7,基礎DATA!$11:$65546,11)))</f>
        <v>県北総体</v>
      </c>
      <c r="L7" s="217" t="str">
        <f>IF(A7="","",IF(VLOOKUP(A7,基礎DATA!$11:$65546,12)="","",VLOOKUP(A7,基礎DATA!$11:$65546,12)))</f>
        <v>北３</v>
      </c>
      <c r="M7" s="217" t="str">
        <f>IF(A7="","",IF(VLOOKUP(A7,基礎DATA!$11:$65546,13)="","",VLOOKUP(A7,基礎DATA!$11:$65546,13)))</f>
        <v>5/30</v>
      </c>
      <c r="N7" s="233" t="str">
        <f t="shared" si="1"/>
        <v/>
      </c>
      <c r="O7" s="288" t="str">
        <f>IF(OR(A7="",H7=""),"",IF(VLOOKUP($H7,種目コード!$A$2:$D$42,4)=4,"○",IF(G7=VLOOKUP($H7,種目コード!$A$2:$D$42,4),"○","×")))</f>
        <v/>
      </c>
      <c r="P7" s="227" t="s">
        <v>170</v>
      </c>
      <c r="Q7" s="150" t="str">
        <f>基礎DATA!S7</f>
        <v>渡邊　好一</v>
      </c>
    </row>
    <row r="8" spans="1:18" ht="15">
      <c r="A8" s="220">
        <v>6</v>
      </c>
      <c r="B8" s="217" t="str">
        <f>IF(A8="","",IF(VLOOKUP(A8,基礎DATA!$11:$65546,2)="","",VLOOKUP(A8,基礎DATA!$11:$65546,2)))</f>
        <v>0006</v>
      </c>
      <c r="C8" s="273" t="str">
        <f>IF(A8="","",IF(VLOOKUP(A8,基礎DATA!$11:$65546,3)="","",VLOOKUP(A8,基礎DATA!$11:$65546,3)))</f>
        <v>県　六</v>
      </c>
      <c r="D8" s="273" t="str">
        <f>IF(A8="","",IF(VLOOKUP(A8,基礎DATA!$11:$65546,4)="","",VLOOKUP(A8,基礎DATA!$11:$65546,4)))</f>
        <v/>
      </c>
      <c r="E8" s="147" t="str">
        <f>IF($H8="","",VLOOKUP($H8,種目コード!$A$2:$C$42,3))</f>
        <v/>
      </c>
      <c r="F8" s="272" t="str">
        <f t="shared" si="0"/>
        <v>泉丘</v>
      </c>
      <c r="G8" s="272" t="str">
        <f>IF(A8="","",IF(VLOOKUP(A8,基礎DATA!$11:$65546,7)="","",VLOOKUP(A8,基礎DATA!$11:$65546,7)))</f>
        <v/>
      </c>
      <c r="H8" s="12"/>
      <c r="I8" s="186" t="str">
        <f>IF($H8="","",VLOOKUP($H8,種目コード!$A$2:$C$42,2))</f>
        <v/>
      </c>
      <c r="J8" s="217">
        <f>IF(A8="","",IF(VLOOKUP(A8,基礎DATA!$11:$65546,10)="","",VLOOKUP(A8,基礎DATA!$11:$65546,10)))</f>
        <v>100101</v>
      </c>
      <c r="K8" s="217" t="str">
        <f>IF(A8="","",IF(VLOOKUP(A8,基礎DATA!$11:$65546,11)="","",VLOOKUP(A8,基礎DATA!$11:$65546,11)))</f>
        <v>県北総体</v>
      </c>
      <c r="L8" s="217" t="str">
        <f>IF(A8="","",IF(VLOOKUP(A8,基礎DATA!$11:$65546,12)="","",VLOOKUP(A8,基礎DATA!$11:$65546,12)))</f>
        <v>北４</v>
      </c>
      <c r="M8" s="217" t="str">
        <f>IF(A8="","",IF(VLOOKUP(A8,基礎DATA!$11:$65546,13)="","",VLOOKUP(A8,基礎DATA!$11:$65546,13)))</f>
        <v>5/30</v>
      </c>
      <c r="N8" s="233" t="str">
        <f t="shared" si="1"/>
        <v/>
      </c>
      <c r="O8" s="288" t="str">
        <f>IF(OR(A8="",H8=""),"",IF(VLOOKUP($H8,種目コード!$A$2:$D$42,4)=4,"○",IF(G8=VLOOKUP($H8,種目コード!$A$2:$D$42,4),"○","×")))</f>
        <v/>
      </c>
      <c r="P8" s="212" t="s">
        <v>199</v>
      </c>
      <c r="Q8" s="144" t="str">
        <f>基礎DATA!S8</f>
        <v>日立市水木町2-9-1</v>
      </c>
    </row>
    <row r="9" spans="1:18" ht="15">
      <c r="A9" s="220">
        <v>7</v>
      </c>
      <c r="B9" s="217" t="str">
        <f>IF(A9="","",IF(VLOOKUP(A9,基礎DATA!$11:$65546,2)="","",VLOOKUP(A9,基礎DATA!$11:$65546,2)))</f>
        <v>0007</v>
      </c>
      <c r="C9" s="273" t="str">
        <f>IF(A9="","",IF(VLOOKUP(A9,基礎DATA!$11:$65546,3)="","",VLOOKUP(A9,基礎DATA!$11:$65546,3)))</f>
        <v>県　七</v>
      </c>
      <c r="D9" s="273" t="str">
        <f>IF(A9="","",IF(VLOOKUP(A9,基礎DATA!$11:$65546,4)="","",VLOOKUP(A9,基礎DATA!$11:$65546,4)))</f>
        <v/>
      </c>
      <c r="E9" s="147" t="str">
        <f>IF($H9="","",VLOOKUP($H9,種目コード!$A$2:$C$42,3))</f>
        <v/>
      </c>
      <c r="F9" s="272" t="str">
        <f t="shared" si="0"/>
        <v>泉丘</v>
      </c>
      <c r="G9" s="272" t="str">
        <f>IF(A9="","",IF(VLOOKUP(A9,基礎DATA!$11:$65546,7)="","",VLOOKUP(A9,基礎DATA!$11:$65546,7)))</f>
        <v/>
      </c>
      <c r="H9" s="12"/>
      <c r="I9" s="186" t="str">
        <f>IF($H9="","",VLOOKUP($H9,種目コード!$A$2:$C$42,2))</f>
        <v/>
      </c>
      <c r="J9" s="217">
        <f>IF(A9="","",IF(VLOOKUP(A9,基礎DATA!$11:$65546,10)="","",VLOOKUP(A9,基礎DATA!$11:$65546,10)))</f>
        <v>5941</v>
      </c>
      <c r="K9" s="217" t="str">
        <f>IF(A9="","",IF(VLOOKUP(A9,基礎DATA!$11:$65546,11)="","",VLOOKUP(A9,基礎DATA!$11:$65546,11)))</f>
        <v>県北総体</v>
      </c>
      <c r="L9" s="217" t="str">
        <f>IF(A9="","",IF(VLOOKUP(A9,基礎DATA!$11:$65546,12)="","",VLOOKUP(A9,基礎DATA!$11:$65546,12)))</f>
        <v>北５</v>
      </c>
      <c r="M9" s="217" t="str">
        <f>IF(A9="","",IF(VLOOKUP(A9,基礎DATA!$11:$65546,13)="","",VLOOKUP(A9,基礎DATA!$11:$65546,13)))</f>
        <v>5/30</v>
      </c>
      <c r="N9" s="233" t="str">
        <f t="shared" si="1"/>
        <v/>
      </c>
      <c r="O9" s="288" t="str">
        <f>IF(OR(A9="",H9=""),"",IF(VLOOKUP($H9,種目コード!$A$2:$D$42,4)=4,"○",IF(G9=VLOOKUP($H9,種目コード!$A$2:$D$42,4),"○","×")))</f>
        <v/>
      </c>
      <c r="P9" s="145" t="s">
        <v>197</v>
      </c>
      <c r="Q9" s="144" t="str">
        <f>基礎DATA!S9</f>
        <v>0294-52-2757</v>
      </c>
    </row>
    <row r="10" spans="1:18" ht="15">
      <c r="A10" s="220">
        <v>8</v>
      </c>
      <c r="B10" s="217" t="str">
        <f>IF(A10="","",IF(VLOOKUP(A10,基礎DATA!$11:$65546,2)="","",VLOOKUP(A10,基礎DATA!$11:$65546,2)))</f>
        <v>0008</v>
      </c>
      <c r="C10" s="273" t="str">
        <f>IF(A10="","",IF(VLOOKUP(A10,基礎DATA!$11:$65546,3)="","",VLOOKUP(A10,基礎DATA!$11:$65546,3)))</f>
        <v>県　八</v>
      </c>
      <c r="D10" s="273" t="str">
        <f>IF(A10="","",IF(VLOOKUP(A10,基礎DATA!$11:$65546,4)="","",VLOOKUP(A10,基礎DATA!$11:$65546,4)))</f>
        <v/>
      </c>
      <c r="E10" s="147" t="str">
        <f>IF($H10="","",VLOOKUP($H10,種目コード!$A$2:$C$42,3))</f>
        <v/>
      </c>
      <c r="F10" s="272" t="str">
        <f t="shared" si="0"/>
        <v>泉丘</v>
      </c>
      <c r="G10" s="272" t="str">
        <f>IF(A10="","",IF(VLOOKUP(A10,基礎DATA!$11:$65546,7)="","",VLOOKUP(A10,基礎DATA!$11:$65546,7)))</f>
        <v/>
      </c>
      <c r="H10" s="12"/>
      <c r="I10" s="186" t="str">
        <f>IF($H10="","",VLOOKUP($H10,種目コード!$A$2:$C$42,2))</f>
        <v/>
      </c>
      <c r="J10" s="217">
        <f>IF(A10="","",IF(VLOOKUP(A10,基礎DATA!$11:$65546,10)="","",VLOOKUP(A10,基礎DATA!$11:$65546,10)))</f>
        <v>1675</v>
      </c>
      <c r="K10" s="217" t="str">
        <f>IF(A10="","",IF(VLOOKUP(A10,基礎DATA!$11:$65546,11)="","",VLOOKUP(A10,基礎DATA!$11:$65546,11)))</f>
        <v>県北総体</v>
      </c>
      <c r="L10" s="217" t="str">
        <f>IF(A10="","",IF(VLOOKUP(A10,基礎DATA!$11:$65546,12)="","",VLOOKUP(A10,基礎DATA!$11:$65546,12)))</f>
        <v>北６</v>
      </c>
      <c r="M10" s="217" t="str">
        <f>IF(A10="","",IF(VLOOKUP(A10,基礎DATA!$11:$65546,13)="","",VLOOKUP(A10,基礎DATA!$11:$65546,13)))</f>
        <v>5/30</v>
      </c>
      <c r="N10" s="233" t="str">
        <f t="shared" si="1"/>
        <v/>
      </c>
      <c r="O10" s="288" t="str">
        <f>IF(OR(A10="",H10=""),"",IF(VLOOKUP($H10,種目コード!$A$2:$D$42,4)=4,"○",IF(G10=VLOOKUP($H10,種目コード!$A$2:$D$42,4),"○","×")))</f>
        <v/>
      </c>
      <c r="P10" s="145" t="s">
        <v>198</v>
      </c>
      <c r="Q10" s="144" t="str">
        <f>基礎DATA!S10</f>
        <v>090-1234-5678</v>
      </c>
    </row>
    <row r="11" spans="1:18" ht="13.5" customHeight="1">
      <c r="A11" s="220">
        <v>9</v>
      </c>
      <c r="B11" s="217" t="str">
        <f>IF(A11="","",IF(VLOOKUP(A11,基礎DATA!$11:$65546,2)="","",VLOOKUP(A11,基礎DATA!$11:$65546,2)))</f>
        <v>0009</v>
      </c>
      <c r="C11" s="273" t="str">
        <f>IF(A11="","",IF(VLOOKUP(A11,基礎DATA!$11:$65546,3)="","",VLOOKUP(A11,基礎DATA!$11:$65546,3)))</f>
        <v>県　九</v>
      </c>
      <c r="D11" s="273" t="str">
        <f>IF(A11="","",IF(VLOOKUP(A11,基礎DATA!$11:$65546,4)="","",VLOOKUP(A11,基礎DATA!$11:$65546,4)))</f>
        <v/>
      </c>
      <c r="E11" s="147" t="str">
        <f>IF($H11="","",VLOOKUP($H11,種目コード!$A$2:$C$42,3))</f>
        <v/>
      </c>
      <c r="F11" s="272" t="str">
        <f t="shared" si="0"/>
        <v>泉丘</v>
      </c>
      <c r="G11" s="272" t="str">
        <f>IF(A11="","",IF(VLOOKUP(A11,基礎DATA!$11:$65546,7)="","",VLOOKUP(A11,基礎DATA!$11:$65546,7)))</f>
        <v/>
      </c>
      <c r="H11" s="12"/>
      <c r="I11" s="186" t="str">
        <f>IF($H11="","",VLOOKUP($H11,種目コード!$A$2:$C$42,2))</f>
        <v/>
      </c>
      <c r="J11" s="217">
        <f>IF(A11="","",IF(VLOOKUP(A11,基礎DATA!$11:$65546,10)="","",VLOOKUP(A11,基礎DATA!$11:$65546,10)))</f>
        <v>1685</v>
      </c>
      <c r="K11" s="217" t="str">
        <f>IF(A11="","",IF(VLOOKUP(A11,基礎DATA!$11:$65546,11)="","",VLOOKUP(A11,基礎DATA!$11:$65546,11)))</f>
        <v>県北総体</v>
      </c>
      <c r="L11" s="217" t="str">
        <f>IF(A11="","",IF(VLOOKUP(A11,基礎DATA!$11:$65546,12)="","",VLOOKUP(A11,基礎DATA!$11:$65546,12)))</f>
        <v>北７</v>
      </c>
      <c r="M11" s="217" t="str">
        <f>IF(A11="","",IF(VLOOKUP(A11,基礎DATA!$11:$65546,13)="","",VLOOKUP(A11,基礎DATA!$11:$65546,13)))</f>
        <v>5/30</v>
      </c>
      <c r="N11" s="233" t="str">
        <f t="shared" si="1"/>
        <v/>
      </c>
      <c r="O11" s="288" t="str">
        <f>IF(OR(A11="",H11=""),"",IF(VLOOKUP($H11,種目コード!$A$2:$D$42,4)=4,"○",IF(G11=VLOOKUP($H11,種目コード!$A$2:$D$42,4),"○","×")))</f>
        <v/>
      </c>
      <c r="P11" s="145" t="s">
        <v>221</v>
      </c>
      <c r="Q11" s="237" t="str">
        <f>IF(基礎DATA!S11="","",基礎DATA!S11)</f>
        <v>第１３０回中学記録会</v>
      </c>
      <c r="R11" s="25"/>
    </row>
    <row r="12" spans="1:18" ht="15">
      <c r="A12" s="220">
        <v>10</v>
      </c>
      <c r="B12" s="217" t="str">
        <f>IF(A12="","",IF(VLOOKUP(A12,基礎DATA!$11:$65546,2)="","",VLOOKUP(A12,基礎DATA!$11:$65546,2)))</f>
        <v>0010</v>
      </c>
      <c r="C12" s="273" t="str">
        <f>IF(A12="","",IF(VLOOKUP(A12,基礎DATA!$11:$65546,3)="","",VLOOKUP(A12,基礎DATA!$11:$65546,3)))</f>
        <v>県　十</v>
      </c>
      <c r="D12" s="273" t="str">
        <f>IF(A12="","",IF(VLOOKUP(A12,基礎DATA!$11:$65546,4)="","",VLOOKUP(A12,基礎DATA!$11:$65546,4)))</f>
        <v/>
      </c>
      <c r="E12" s="147" t="str">
        <f>IF($H12="","",VLOOKUP($H12,種目コード!$A$2:$C$42,3))</f>
        <v/>
      </c>
      <c r="F12" s="272" t="str">
        <f t="shared" si="0"/>
        <v>泉丘</v>
      </c>
      <c r="G12" s="272" t="str">
        <f>IF(A12="","",IF(VLOOKUP(A12,基礎DATA!$11:$65546,7)="","",VLOOKUP(A12,基礎DATA!$11:$65546,7)))</f>
        <v/>
      </c>
      <c r="H12" s="12"/>
      <c r="I12" s="186" t="str">
        <f>IF($H12="","",VLOOKUP($H12,種目コード!$A$2:$C$42,2))</f>
        <v/>
      </c>
      <c r="J12" s="217">
        <f>IF(A12="","",IF(VLOOKUP(A12,基礎DATA!$11:$65546,10)="","",VLOOKUP(A12,基礎DATA!$11:$65546,10)))</f>
        <v>892</v>
      </c>
      <c r="K12" s="217" t="str">
        <f>IF(A12="","",IF(VLOOKUP(A12,基礎DATA!$11:$65546,11)="","",VLOOKUP(A12,基礎DATA!$11:$65546,11)))</f>
        <v>県北総体</v>
      </c>
      <c r="L12" s="217" t="str">
        <f>IF(A12="","",IF(VLOOKUP(A12,基礎DATA!$11:$65546,12)="","",VLOOKUP(A12,基礎DATA!$11:$65546,12)))</f>
        <v>北８</v>
      </c>
      <c r="M12" s="217" t="str">
        <f>IF(A12="","",IF(VLOOKUP(A12,基礎DATA!$11:$65546,13)="","",VLOOKUP(A12,基礎DATA!$11:$65546,13)))</f>
        <v>5/30</v>
      </c>
      <c r="N12" s="233" t="str">
        <f t="shared" si="1"/>
        <v/>
      </c>
      <c r="O12" s="288" t="str">
        <f>IF(OR(A12="",H12=""),"",IF(VLOOKUP($H12,種目コード!$A$2:$D$42,4)=4,"○",IF(G12=VLOOKUP($H12,種目コード!$A$2:$D$42,4),"○","×")))</f>
        <v/>
      </c>
      <c r="Q12" s="25"/>
      <c r="R12" s="25"/>
    </row>
    <row r="13" spans="1:18" ht="15">
      <c r="A13" s="220">
        <v>11</v>
      </c>
      <c r="B13" s="217" t="str">
        <f>IF(A13="","",IF(VLOOKUP(A13,基礎DATA!$11:$65546,2)="","",VLOOKUP(A13,基礎DATA!$11:$65546,2)))</f>
        <v>0011</v>
      </c>
      <c r="C13" s="273" t="str">
        <f>IF(A13="","",IF(VLOOKUP(A13,基礎DATA!$11:$65546,3)="","",VLOOKUP(A13,基礎DATA!$11:$65546,3)))</f>
        <v>県　十一</v>
      </c>
      <c r="D13" s="273" t="str">
        <f>IF(A13="","",IF(VLOOKUP(A13,基礎DATA!$11:$65546,4)="","",VLOOKUP(A13,基礎DATA!$11:$65546,4)))</f>
        <v/>
      </c>
      <c r="E13" s="147" t="str">
        <f>IF($H13="","",VLOOKUP($H13,種目コード!$A$2:$C$42,3))</f>
        <v/>
      </c>
      <c r="F13" s="144" t="str">
        <f t="shared" si="0"/>
        <v>泉丘</v>
      </c>
      <c r="G13" s="272" t="str">
        <f>IF(A13="","",IF(VLOOKUP(A13,基礎DATA!$11:$65546,7)="","",VLOOKUP(A13,基礎DATA!$11:$65546,7)))</f>
        <v/>
      </c>
      <c r="H13" s="12"/>
      <c r="I13" s="186" t="str">
        <f>IF($H13="","",VLOOKUP($H13,種目コード!$A$2:$C$42,2))</f>
        <v/>
      </c>
      <c r="J13" s="217" t="str">
        <f>IF(A13="","",IF(VLOOKUP(A13,基礎DATA!$11:$65546,10)="","",VLOOKUP(A13,基礎DATA!$11:$65546,10)))</f>
        <v/>
      </c>
      <c r="K13" s="217" t="str">
        <f>IF(A13="","",IF(VLOOKUP(A13,基礎DATA!$11:$65546,11)="","",VLOOKUP(A13,基礎DATA!$11:$65546,11)))</f>
        <v/>
      </c>
      <c r="L13" s="217" t="str">
        <f>IF(A13="","",IF(VLOOKUP(A13,基礎DATA!$11:$65546,12)="","",VLOOKUP(A13,基礎DATA!$11:$65546,12)))</f>
        <v/>
      </c>
      <c r="M13" s="217" t="str">
        <f>IF(A13="","",IF(VLOOKUP(A13,基礎DATA!$11:$65546,13)="","",VLOOKUP(A13,基礎DATA!$11:$65546,13)))</f>
        <v/>
      </c>
      <c r="N13" s="233" t="str">
        <f t="shared" si="1"/>
        <v/>
      </c>
      <c r="O13" s="288" t="str">
        <f>IF(OR(A13="",H13=""),"",IF(VLOOKUP($H13,種目コード!$A$2:$D$42,4)=4,"○",IF(G13=VLOOKUP($H13,種目コード!$A$2:$D$42,4),"○","×")))</f>
        <v/>
      </c>
      <c r="Q13" s="25"/>
      <c r="R13" s="25"/>
    </row>
    <row r="14" spans="1:18" ht="15">
      <c r="A14" s="220">
        <v>12</v>
      </c>
      <c r="B14" s="217" t="str">
        <f>IF(A14="","",IF(VLOOKUP(A14,基礎DATA!$11:$65546,2)="","",VLOOKUP(A14,基礎DATA!$11:$65546,2)))</f>
        <v>0012</v>
      </c>
      <c r="C14" s="273" t="str">
        <f>IF(A14="","",IF(VLOOKUP(A14,基礎DATA!$11:$65546,3)="","",VLOOKUP(A14,基礎DATA!$11:$65546,3)))</f>
        <v>県　十二</v>
      </c>
      <c r="D14" s="273" t="str">
        <f>IF(A14="","",IF(VLOOKUP(A14,基礎DATA!$11:$65546,4)="","",VLOOKUP(A14,基礎DATA!$11:$65546,4)))</f>
        <v/>
      </c>
      <c r="E14" s="147" t="str">
        <f>IF($H14="","",VLOOKUP($H14,種目コード!$A$2:$C$42,3))</f>
        <v/>
      </c>
      <c r="F14" s="272" t="str">
        <f t="shared" si="0"/>
        <v>泉丘</v>
      </c>
      <c r="G14" s="272" t="str">
        <f>IF(A14="","",IF(VLOOKUP(A14,基礎DATA!$11:$65546,7)="","",VLOOKUP(A14,基礎DATA!$11:$65546,7)))</f>
        <v/>
      </c>
      <c r="H14" s="12"/>
      <c r="I14" s="186" t="str">
        <f>IF($H14="","",VLOOKUP($H14,種目コード!$A$2:$C$42,2))</f>
        <v/>
      </c>
      <c r="J14" s="217" t="str">
        <f>IF(A14="","",IF(VLOOKUP(A14,基礎DATA!$11:$65546,10)="","",VLOOKUP(A14,基礎DATA!$11:$65546,10)))</f>
        <v/>
      </c>
      <c r="K14" s="217" t="str">
        <f>IF(A14="","",IF(VLOOKUP(A14,基礎DATA!$11:$65546,11)="","",VLOOKUP(A14,基礎DATA!$11:$65546,11)))</f>
        <v/>
      </c>
      <c r="L14" s="217" t="str">
        <f>IF(A14="","",IF(VLOOKUP(A14,基礎DATA!$11:$65546,12)="","",VLOOKUP(A14,基礎DATA!$11:$65546,12)))</f>
        <v/>
      </c>
      <c r="M14" s="217" t="str">
        <f>IF(A14="","",IF(VLOOKUP(A14,基礎DATA!$11:$65546,13)="","",VLOOKUP(A14,基礎DATA!$11:$65546,13)))</f>
        <v/>
      </c>
      <c r="N14" s="233" t="str">
        <f t="shared" si="1"/>
        <v/>
      </c>
      <c r="O14" s="288" t="str">
        <f>IF(OR(A14="",H14=""),"",IF(VLOOKUP($H14,種目コード!$A$2:$D$42,4)=4,"○",IF(G14=VLOOKUP($H14,種目コード!$A$2:$D$42,4),"○","×")))</f>
        <v/>
      </c>
      <c r="Q14" s="25"/>
      <c r="R14" s="25"/>
    </row>
    <row r="15" spans="1:18" ht="15">
      <c r="A15" s="220">
        <v>13</v>
      </c>
      <c r="B15" s="217" t="str">
        <f>IF(A15="","",IF(VLOOKUP(A15,基礎DATA!$11:$65546,2)="","",VLOOKUP(A15,基礎DATA!$11:$65546,2)))</f>
        <v>0013</v>
      </c>
      <c r="C15" s="273" t="str">
        <f>IF(A15="","",IF(VLOOKUP(A15,基礎DATA!$11:$65546,3)="","",VLOOKUP(A15,基礎DATA!$11:$65546,3)))</f>
        <v>県　十三</v>
      </c>
      <c r="D15" s="273" t="str">
        <f>IF(A15="","",IF(VLOOKUP(A15,基礎DATA!$11:$65546,4)="","",VLOOKUP(A15,基礎DATA!$11:$65546,4)))</f>
        <v/>
      </c>
      <c r="E15" s="147" t="str">
        <f>IF($H15="","",VLOOKUP($H15,種目コード!$A$2:$C$42,3))</f>
        <v/>
      </c>
      <c r="F15" s="272" t="str">
        <f t="shared" si="0"/>
        <v>泉丘</v>
      </c>
      <c r="G15" s="272" t="str">
        <f>IF(A15="","",IF(VLOOKUP(A15,基礎DATA!$11:$65546,7)="","",VLOOKUP(A15,基礎DATA!$11:$65546,7)))</f>
        <v/>
      </c>
      <c r="H15" s="285"/>
      <c r="I15" s="186" t="str">
        <f>IF($H15="","",VLOOKUP($H15,種目コード!$A$2:$C$42,2))</f>
        <v/>
      </c>
      <c r="J15" s="217" t="str">
        <f>IF(A15="","",IF(VLOOKUP(A15,基礎DATA!$11:$65546,10)="","",VLOOKUP(A15,基礎DATA!$11:$65546,10)))</f>
        <v/>
      </c>
      <c r="K15" s="217" t="str">
        <f>IF(A15="","",IF(VLOOKUP(A15,基礎DATA!$11:$65546,11)="","",VLOOKUP(A15,基礎DATA!$11:$65546,11)))</f>
        <v/>
      </c>
      <c r="L15" s="217" t="str">
        <f>IF(A15="","",IF(VLOOKUP(A15,基礎DATA!$11:$65546,12)="","",VLOOKUP(A15,基礎DATA!$11:$65546,12)))</f>
        <v/>
      </c>
      <c r="M15" s="217" t="str">
        <f>IF(A15="","",IF(VLOOKUP(A15,基礎DATA!$11:$65546,13)="","",VLOOKUP(A15,基礎DATA!$11:$65546,13)))</f>
        <v/>
      </c>
      <c r="N15" s="233" t="str">
        <f t="shared" si="1"/>
        <v/>
      </c>
      <c r="O15" s="288" t="str">
        <f>IF(OR(A15="",H15=""),"",IF(VLOOKUP($H15,種目コード!$A$2:$D$42,4)=4,"○",IF(G15=VLOOKUP($H15,種目コード!$A$2:$D$42,4),"○","×")))</f>
        <v/>
      </c>
      <c r="Q15" s="25"/>
      <c r="R15" s="25"/>
    </row>
    <row r="16" spans="1:18" ht="15">
      <c r="A16" s="220">
        <v>14</v>
      </c>
      <c r="B16" s="217" t="str">
        <f>IF(A16="","",IF(VLOOKUP(A16,基礎DATA!$11:$65546,2)="","",VLOOKUP(A16,基礎DATA!$11:$65546,2)))</f>
        <v>0014</v>
      </c>
      <c r="C16" s="273" t="str">
        <f>IF(A16="","",IF(VLOOKUP(A16,基礎DATA!$11:$65546,3)="","",VLOOKUP(A16,基礎DATA!$11:$65546,3)))</f>
        <v>県　十四</v>
      </c>
      <c r="D16" s="273" t="str">
        <f>IF(A16="","",IF(VLOOKUP(A16,基礎DATA!$11:$65546,4)="","",VLOOKUP(A16,基礎DATA!$11:$65546,4)))</f>
        <v/>
      </c>
      <c r="E16" s="147" t="str">
        <f>IF($H16="","",VLOOKUP($H16,種目コード!$A$2:$C$42,3))</f>
        <v/>
      </c>
      <c r="F16" s="272" t="str">
        <f t="shared" si="0"/>
        <v>泉丘</v>
      </c>
      <c r="G16" s="272" t="str">
        <f>IF(A16="","",IF(VLOOKUP(A16,基礎DATA!$11:$65546,7)="","",VLOOKUP(A16,基礎DATA!$11:$65546,7)))</f>
        <v/>
      </c>
      <c r="H16" s="285"/>
      <c r="I16" s="186" t="str">
        <f>IF($H16="","",VLOOKUP($H16,種目コード!$A$2:$C$42,2))</f>
        <v/>
      </c>
      <c r="J16" s="217" t="str">
        <f>IF(A16="","",IF(VLOOKUP(A16,基礎DATA!$11:$65546,10)="","",VLOOKUP(A16,基礎DATA!$11:$65546,10)))</f>
        <v/>
      </c>
      <c r="K16" s="217" t="str">
        <f>IF(A16="","",IF(VLOOKUP(A16,基礎DATA!$11:$65546,11)="","",VLOOKUP(A16,基礎DATA!$11:$65546,11)))</f>
        <v/>
      </c>
      <c r="L16" s="217" t="str">
        <f>IF(A16="","",IF(VLOOKUP(A16,基礎DATA!$11:$65546,12)="","",VLOOKUP(A16,基礎DATA!$11:$65546,12)))</f>
        <v/>
      </c>
      <c r="M16" s="217" t="str">
        <f>IF(A16="","",IF(VLOOKUP(A16,基礎DATA!$11:$65546,13)="","",VLOOKUP(A16,基礎DATA!$11:$65546,13)))</f>
        <v/>
      </c>
      <c r="N16" s="233" t="str">
        <f t="shared" si="1"/>
        <v/>
      </c>
      <c r="O16" s="288" t="str">
        <f>IF(OR(A16="",H16=""),"",IF(VLOOKUP($H16,種目コード!$A$2:$D$42,4)=4,"○",IF(G16=VLOOKUP($H16,種目コード!$A$2:$D$42,4),"○","×")))</f>
        <v/>
      </c>
      <c r="Q16" s="25"/>
      <c r="R16" s="25"/>
    </row>
    <row r="17" spans="1:18" ht="15">
      <c r="A17" s="220">
        <v>15</v>
      </c>
      <c r="B17" s="217" t="str">
        <f>IF(A17="","",IF(VLOOKUP(A17,基礎DATA!$11:$65546,2)="","",VLOOKUP(A17,基礎DATA!$11:$65546,2)))</f>
        <v>0015</v>
      </c>
      <c r="C17" s="273" t="str">
        <f>IF(A17="","",IF(VLOOKUP(A17,基礎DATA!$11:$65546,3)="","",VLOOKUP(A17,基礎DATA!$11:$65546,3)))</f>
        <v>県　十五</v>
      </c>
      <c r="D17" s="273" t="str">
        <f>IF(A17="","",IF(VLOOKUP(A17,基礎DATA!$11:$65546,4)="","",VLOOKUP(A17,基礎DATA!$11:$65546,4)))</f>
        <v/>
      </c>
      <c r="E17" s="147" t="str">
        <f>IF($H17="","",VLOOKUP($H17,種目コード!$A$2:$C$42,3))</f>
        <v/>
      </c>
      <c r="F17" s="272" t="str">
        <f t="shared" si="0"/>
        <v>泉丘</v>
      </c>
      <c r="G17" s="272" t="str">
        <f>IF(A17="","",IF(VLOOKUP(A17,基礎DATA!$11:$65546,7)="","",VLOOKUP(A17,基礎DATA!$11:$65546,7)))</f>
        <v/>
      </c>
      <c r="H17" s="285"/>
      <c r="I17" s="186" t="str">
        <f>IF($H17="","",VLOOKUP($H17,種目コード!$A$2:$C$42,2))</f>
        <v/>
      </c>
      <c r="J17" s="217" t="str">
        <f>IF(A17="","",IF(VLOOKUP(A17,基礎DATA!$11:$65546,10)="","",VLOOKUP(A17,基礎DATA!$11:$65546,10)))</f>
        <v/>
      </c>
      <c r="K17" s="217" t="str">
        <f>IF(A17="","",IF(VLOOKUP(A17,基礎DATA!$11:$65546,11)="","",VLOOKUP(A17,基礎DATA!$11:$65546,11)))</f>
        <v/>
      </c>
      <c r="L17" s="217" t="str">
        <f>IF(A17="","",IF(VLOOKUP(A17,基礎DATA!$11:$65546,12)="","",VLOOKUP(A17,基礎DATA!$11:$65546,12)))</f>
        <v/>
      </c>
      <c r="M17" s="217" t="str">
        <f>IF(A17="","",IF(VLOOKUP(A17,基礎DATA!$11:$65546,13)="","",VLOOKUP(A17,基礎DATA!$11:$65546,13)))</f>
        <v/>
      </c>
      <c r="N17" s="233" t="str">
        <f t="shared" si="1"/>
        <v/>
      </c>
      <c r="O17" s="288" t="str">
        <f>IF(OR(A17="",H17=""),"",IF(VLOOKUP($H17,種目コード!$A$2:$D$42,4)=4,"○",IF(G17=VLOOKUP($H17,種目コード!$A$2:$D$42,4),"○","×")))</f>
        <v/>
      </c>
      <c r="Q17" s="25"/>
      <c r="R17" s="25"/>
    </row>
    <row r="18" spans="1:18" ht="15">
      <c r="A18" s="220">
        <v>16</v>
      </c>
      <c r="B18" s="217" t="str">
        <f>IF(A18="","",IF(VLOOKUP(A18,基礎DATA!$11:$65546,2)="","",VLOOKUP(A18,基礎DATA!$11:$65546,2)))</f>
        <v>0016</v>
      </c>
      <c r="C18" s="273" t="str">
        <f>IF(A18="","",IF(VLOOKUP(A18,基礎DATA!$11:$65546,3)="","",VLOOKUP(A18,基礎DATA!$11:$65546,3)))</f>
        <v>県　十六</v>
      </c>
      <c r="D18" s="273" t="str">
        <f>IF(A18="","",IF(VLOOKUP(A18,基礎DATA!$11:$65546,4)="","",VLOOKUP(A18,基礎DATA!$11:$65546,4)))</f>
        <v/>
      </c>
      <c r="E18" s="147" t="str">
        <f>IF($H18="","",VLOOKUP($H18,種目コード!$A$2:$C$42,3))</f>
        <v/>
      </c>
      <c r="F18" s="272" t="str">
        <f t="shared" si="0"/>
        <v>泉丘</v>
      </c>
      <c r="G18" s="272" t="str">
        <f>IF(A18="","",IF(VLOOKUP(A18,基礎DATA!$11:$65546,7)="","",VLOOKUP(A18,基礎DATA!$11:$65546,7)))</f>
        <v/>
      </c>
      <c r="H18" s="285"/>
      <c r="I18" s="186" t="str">
        <f>IF($H18="","",VLOOKUP($H18,種目コード!$A$2:$C$42,2))</f>
        <v/>
      </c>
      <c r="J18" s="217" t="str">
        <f>IF(A18="","",IF(VLOOKUP(A18,基礎DATA!$11:$65546,10)="","",VLOOKUP(A18,基礎DATA!$11:$65546,10)))</f>
        <v/>
      </c>
      <c r="K18" s="217" t="str">
        <f>IF(A18="","",IF(VLOOKUP(A18,基礎DATA!$11:$65546,11)="","",VLOOKUP(A18,基礎DATA!$11:$65546,11)))</f>
        <v/>
      </c>
      <c r="L18" s="217" t="str">
        <f>IF(A18="","",IF(VLOOKUP(A18,基礎DATA!$11:$65546,12)="","",VLOOKUP(A18,基礎DATA!$11:$65546,12)))</f>
        <v/>
      </c>
      <c r="M18" s="217" t="str">
        <f>IF(A18="","",IF(VLOOKUP(A18,基礎DATA!$11:$65546,13)="","",VLOOKUP(A18,基礎DATA!$11:$65546,13)))</f>
        <v/>
      </c>
      <c r="N18" s="233" t="str">
        <f t="shared" si="1"/>
        <v/>
      </c>
      <c r="O18" s="288" t="str">
        <f>IF(OR(A18="",H18=""),"",IF(VLOOKUP($H18,種目コード!$A$2:$D$42,4)=4,"○",IF(G18=VLOOKUP($H18,種目コード!$A$2:$D$42,4),"○","×")))</f>
        <v/>
      </c>
      <c r="Q18" s="25"/>
      <c r="R18" s="25"/>
    </row>
    <row r="19" spans="1:18" ht="15">
      <c r="A19" s="220">
        <v>17</v>
      </c>
      <c r="B19" s="217" t="str">
        <f>IF(A19="","",IF(VLOOKUP(A19,基礎DATA!$11:$65546,2)="","",VLOOKUP(A19,基礎DATA!$11:$65546,2)))</f>
        <v>0017</v>
      </c>
      <c r="C19" s="273" t="str">
        <f>IF(A19="","",IF(VLOOKUP(A19,基礎DATA!$11:$65546,3)="","",VLOOKUP(A19,基礎DATA!$11:$65546,3)))</f>
        <v>県　十七</v>
      </c>
      <c r="D19" s="273" t="str">
        <f>IF(A19="","",IF(VLOOKUP(A19,基礎DATA!$11:$65546,4)="","",VLOOKUP(A19,基礎DATA!$11:$65546,4)))</f>
        <v/>
      </c>
      <c r="E19" s="147" t="str">
        <f>IF($H19="","",VLOOKUP($H19,種目コード!$A$2:$C$42,3))</f>
        <v/>
      </c>
      <c r="F19" s="272" t="str">
        <f t="shared" si="0"/>
        <v>泉丘</v>
      </c>
      <c r="G19" s="272" t="str">
        <f>IF(A19="","",IF(VLOOKUP(A19,基礎DATA!$11:$65546,7)="","",VLOOKUP(A19,基礎DATA!$11:$65546,7)))</f>
        <v/>
      </c>
      <c r="H19" s="285"/>
      <c r="I19" s="186" t="str">
        <f>IF($H19="","",VLOOKUP($H19,種目コード!$A$2:$C$42,2))</f>
        <v/>
      </c>
      <c r="J19" s="217" t="str">
        <f>IF(A19="","",IF(VLOOKUP(A19,基礎DATA!$11:$65546,10)="","",VLOOKUP(A19,基礎DATA!$11:$65546,10)))</f>
        <v/>
      </c>
      <c r="K19" s="217" t="str">
        <f>IF(A19="","",IF(VLOOKUP(A19,基礎DATA!$11:$65546,11)="","",VLOOKUP(A19,基礎DATA!$11:$65546,11)))</f>
        <v/>
      </c>
      <c r="L19" s="217" t="str">
        <f>IF(A19="","",IF(VLOOKUP(A19,基礎DATA!$11:$65546,12)="","",VLOOKUP(A19,基礎DATA!$11:$65546,12)))</f>
        <v/>
      </c>
      <c r="M19" s="217" t="str">
        <f>IF(A19="","",IF(VLOOKUP(A19,基礎DATA!$11:$65546,13)="","",VLOOKUP(A19,基礎DATA!$11:$65546,13)))</f>
        <v/>
      </c>
      <c r="N19" s="233" t="str">
        <f t="shared" si="1"/>
        <v/>
      </c>
      <c r="O19" s="288" t="str">
        <f>IF(OR(A19="",H19=""),"",IF(VLOOKUP($H19,種目コード!$A$2:$D$42,4)=4,"○",IF(G19=VLOOKUP($H19,種目コード!$A$2:$D$42,4),"○","×")))</f>
        <v/>
      </c>
      <c r="Q19" s="25"/>
      <c r="R19" s="25"/>
    </row>
    <row r="20" spans="1:18" ht="15">
      <c r="A20" s="220">
        <v>18</v>
      </c>
      <c r="B20" s="217" t="str">
        <f>IF(A20="","",IF(VLOOKUP(A20,基礎DATA!$11:$65546,2)="","",VLOOKUP(A20,基礎DATA!$11:$65546,2)))</f>
        <v>0018</v>
      </c>
      <c r="C20" s="273" t="str">
        <f>IF(A20="","",IF(VLOOKUP(A20,基礎DATA!$11:$65546,3)="","",VLOOKUP(A20,基礎DATA!$11:$65546,3)))</f>
        <v>県　十八</v>
      </c>
      <c r="D20" s="273" t="str">
        <f>IF(A20="","",IF(VLOOKUP(A20,基礎DATA!$11:$65546,4)="","",VLOOKUP(A20,基礎DATA!$11:$65546,4)))</f>
        <v/>
      </c>
      <c r="E20" s="147" t="str">
        <f>IF($H20="","",VLOOKUP($H20,種目コード!$A$2:$C$42,3))</f>
        <v/>
      </c>
      <c r="F20" s="272" t="str">
        <f t="shared" si="0"/>
        <v>泉丘</v>
      </c>
      <c r="G20" s="272" t="str">
        <f>IF(A20="","",IF(VLOOKUP(A20,基礎DATA!$11:$65546,7)="","",VLOOKUP(A20,基礎DATA!$11:$65546,7)))</f>
        <v/>
      </c>
      <c r="H20" s="285"/>
      <c r="I20" s="186" t="str">
        <f>IF($H20="","",VLOOKUP($H20,種目コード!$A$2:$C$42,2))</f>
        <v/>
      </c>
      <c r="J20" s="217" t="str">
        <f>IF(A20="","",IF(VLOOKUP(A20,基礎DATA!$11:$65546,10)="","",VLOOKUP(A20,基礎DATA!$11:$65546,10)))</f>
        <v/>
      </c>
      <c r="K20" s="217" t="str">
        <f>IF(A20="","",IF(VLOOKUP(A20,基礎DATA!$11:$65546,11)="","",VLOOKUP(A20,基礎DATA!$11:$65546,11)))</f>
        <v/>
      </c>
      <c r="L20" s="217" t="str">
        <f>IF(A20="","",IF(VLOOKUP(A20,基礎DATA!$11:$65546,12)="","",VLOOKUP(A20,基礎DATA!$11:$65546,12)))</f>
        <v/>
      </c>
      <c r="M20" s="217" t="str">
        <f>IF(A20="","",IF(VLOOKUP(A20,基礎DATA!$11:$65546,13)="","",VLOOKUP(A20,基礎DATA!$11:$65546,13)))</f>
        <v/>
      </c>
      <c r="N20" s="233" t="str">
        <f t="shared" si="1"/>
        <v/>
      </c>
      <c r="O20" s="288" t="str">
        <f>IF(OR(A20="",H20=""),"",IF(VLOOKUP($H20,種目コード!$A$2:$D$42,4)=4,"○",IF(G20=VLOOKUP($H20,種目コード!$A$2:$D$42,4),"○","×")))</f>
        <v/>
      </c>
      <c r="Q20" s="25"/>
      <c r="R20" s="25"/>
    </row>
    <row r="21" spans="1:18" ht="15">
      <c r="A21" s="220">
        <v>19</v>
      </c>
      <c r="B21" s="217" t="str">
        <f>IF(A21="","",IF(VLOOKUP(A21,基礎DATA!$11:$65546,2)="","",VLOOKUP(A21,基礎DATA!$11:$65546,2)))</f>
        <v>0019</v>
      </c>
      <c r="C21" s="273" t="str">
        <f>IF(A21="","",IF(VLOOKUP(A21,基礎DATA!$11:$65546,3)="","",VLOOKUP(A21,基礎DATA!$11:$65546,3)))</f>
        <v>県　十九</v>
      </c>
      <c r="D21" s="273" t="str">
        <f>IF(A21="","",IF(VLOOKUP(A21,基礎DATA!$11:$65546,4)="","",VLOOKUP(A21,基礎DATA!$11:$65546,4)))</f>
        <v/>
      </c>
      <c r="E21" s="147" t="str">
        <f>IF($H21="","",VLOOKUP($H21,種目コード!$A$2:$C$42,3))</f>
        <v/>
      </c>
      <c r="F21" s="272" t="str">
        <f t="shared" si="0"/>
        <v>泉丘</v>
      </c>
      <c r="G21" s="272" t="str">
        <f>IF(A21="","",IF(VLOOKUP(A21,基礎DATA!$11:$65546,7)="","",VLOOKUP(A21,基礎DATA!$11:$65546,7)))</f>
        <v/>
      </c>
      <c r="H21" s="285"/>
      <c r="I21" s="186" t="str">
        <f>IF($H21="","",VLOOKUP($H21,種目コード!$A$2:$C$42,2))</f>
        <v/>
      </c>
      <c r="J21" s="217" t="str">
        <f>IF(A21="","",IF(VLOOKUP(A21,基礎DATA!$11:$65546,10)="","",VLOOKUP(A21,基礎DATA!$11:$65546,10)))</f>
        <v/>
      </c>
      <c r="K21" s="217" t="str">
        <f>IF(A21="","",IF(VLOOKUP(A21,基礎DATA!$11:$65546,11)="","",VLOOKUP(A21,基礎DATA!$11:$65546,11)))</f>
        <v/>
      </c>
      <c r="L21" s="217" t="str">
        <f>IF(A21="","",IF(VLOOKUP(A21,基礎DATA!$11:$65546,12)="","",VLOOKUP(A21,基礎DATA!$11:$65546,12)))</f>
        <v/>
      </c>
      <c r="M21" s="217" t="str">
        <f>IF(A21="","",IF(VLOOKUP(A21,基礎DATA!$11:$65546,13)="","",VLOOKUP(A21,基礎DATA!$11:$65546,13)))</f>
        <v/>
      </c>
      <c r="N21" s="233" t="str">
        <f t="shared" si="1"/>
        <v/>
      </c>
      <c r="O21" s="288" t="str">
        <f>IF(OR(A21="",H21=""),"",IF(VLOOKUP($H21,種目コード!$A$2:$D$42,4)=4,"○",IF(G21=VLOOKUP($H21,種目コード!$A$2:$D$42,4),"○","×")))</f>
        <v/>
      </c>
      <c r="Q21" s="25"/>
      <c r="R21" s="25"/>
    </row>
    <row r="22" spans="1:18" ht="15">
      <c r="A22" s="220">
        <v>20</v>
      </c>
      <c r="B22" s="217" t="str">
        <f>IF(A22="","",IF(VLOOKUP(A22,基礎DATA!$11:$65546,2)="","",VLOOKUP(A22,基礎DATA!$11:$65546,2)))</f>
        <v>0020</v>
      </c>
      <c r="C22" s="273" t="str">
        <f>IF(A22="","",IF(VLOOKUP(A22,基礎DATA!$11:$65546,3)="","",VLOOKUP(A22,基礎DATA!$11:$65546,3)))</f>
        <v>県　二十</v>
      </c>
      <c r="D22" s="273" t="str">
        <f>IF(A22="","",IF(VLOOKUP(A22,基礎DATA!$11:$65546,4)="","",VLOOKUP(A22,基礎DATA!$11:$65546,4)))</f>
        <v/>
      </c>
      <c r="E22" s="147" t="str">
        <f>IF($H22="","",VLOOKUP($H22,種目コード!$A$2:$C$42,3))</f>
        <v/>
      </c>
      <c r="F22" s="272" t="str">
        <f t="shared" si="0"/>
        <v>泉丘</v>
      </c>
      <c r="G22" s="272" t="str">
        <f>IF(A22="","",IF(VLOOKUP(A22,基礎DATA!$11:$65546,7)="","",VLOOKUP(A22,基礎DATA!$11:$65546,7)))</f>
        <v/>
      </c>
      <c r="H22" s="285"/>
      <c r="I22" s="186" t="str">
        <f>IF($H22="","",VLOOKUP($H22,種目コード!$A$2:$C$42,2))</f>
        <v/>
      </c>
      <c r="J22" s="217" t="str">
        <f>IF(A22="","",IF(VLOOKUP(A22,基礎DATA!$11:$65546,10)="","",VLOOKUP(A22,基礎DATA!$11:$65546,10)))</f>
        <v/>
      </c>
      <c r="K22" s="217" t="str">
        <f>IF(A22="","",IF(VLOOKUP(A22,基礎DATA!$11:$65546,11)="","",VLOOKUP(A22,基礎DATA!$11:$65546,11)))</f>
        <v/>
      </c>
      <c r="L22" s="217" t="str">
        <f>IF(A22="","",IF(VLOOKUP(A22,基礎DATA!$11:$65546,12)="","",VLOOKUP(A22,基礎DATA!$11:$65546,12)))</f>
        <v/>
      </c>
      <c r="M22" s="217" t="str">
        <f>IF(A22="","",IF(VLOOKUP(A22,基礎DATA!$11:$65546,13)="","",VLOOKUP(A22,基礎DATA!$11:$65546,13)))</f>
        <v/>
      </c>
      <c r="N22" s="233" t="str">
        <f t="shared" si="1"/>
        <v/>
      </c>
      <c r="O22" s="288" t="str">
        <f>IF(OR(A22="",H22=""),"",IF(VLOOKUP($H22,種目コード!$A$2:$D$42,4)=4,"○",IF(G22=VLOOKUP($H22,種目コード!$A$2:$D$42,4),"○","×")))</f>
        <v/>
      </c>
      <c r="Q22" s="24"/>
    </row>
    <row r="23" spans="1:18" ht="15">
      <c r="A23" s="220">
        <v>21</v>
      </c>
      <c r="B23" s="217" t="str">
        <f>IF(A23="","",IF(VLOOKUP(A23,基礎DATA!$11:$65546,2)="","",VLOOKUP(A23,基礎DATA!$11:$65546,2)))</f>
        <v>0021</v>
      </c>
      <c r="C23" s="273" t="str">
        <f>IF(A23="","",IF(VLOOKUP(A23,基礎DATA!$11:$65546,3)="","",VLOOKUP(A23,基礎DATA!$11:$65546,3)))</f>
        <v>県　二十一</v>
      </c>
      <c r="D23" s="273" t="str">
        <f>IF(A23="","",IF(VLOOKUP(A23,基礎DATA!$11:$65546,4)="","",VLOOKUP(A23,基礎DATA!$11:$65546,4)))</f>
        <v/>
      </c>
      <c r="E23" s="147" t="str">
        <f>IF($H23="","",VLOOKUP($H23,種目コード!$A$2:$C$42,3))</f>
        <v/>
      </c>
      <c r="F23" s="272" t="str">
        <f t="shared" si="0"/>
        <v>泉丘</v>
      </c>
      <c r="G23" s="272" t="str">
        <f>IF(A23="","",IF(VLOOKUP(A23,基礎DATA!$11:$65546,7)="","",VLOOKUP(A23,基礎DATA!$11:$65546,7)))</f>
        <v/>
      </c>
      <c r="H23" s="285"/>
      <c r="I23" s="186" t="str">
        <f>IF($H23="","",VLOOKUP($H23,種目コード!$A$2:$C$42,2))</f>
        <v/>
      </c>
      <c r="J23" s="217" t="str">
        <f>IF(A23="","",IF(VLOOKUP(A23,基礎DATA!$11:$65546,10)="","",VLOOKUP(A23,基礎DATA!$11:$65546,10)))</f>
        <v/>
      </c>
      <c r="K23" s="217" t="str">
        <f>IF(A23="","",IF(VLOOKUP(A23,基礎DATA!$11:$65546,11)="","",VLOOKUP(A23,基礎DATA!$11:$65546,11)))</f>
        <v/>
      </c>
      <c r="L23" s="217" t="str">
        <f>IF(A23="","",IF(VLOOKUP(A23,基礎DATA!$11:$65546,12)="","",VLOOKUP(A23,基礎DATA!$11:$65546,12)))</f>
        <v/>
      </c>
      <c r="M23" s="217" t="str">
        <f>IF(A23="","",IF(VLOOKUP(A23,基礎DATA!$11:$65546,13)="","",VLOOKUP(A23,基礎DATA!$11:$65546,13)))</f>
        <v/>
      </c>
      <c r="N23" s="233" t="str">
        <f t="shared" si="1"/>
        <v/>
      </c>
      <c r="O23" s="288" t="str">
        <f>IF(OR(A23="",H23=""),"",IF(VLOOKUP($H23,種目コード!$A$2:$D$42,4)=4,"○",IF(G23=VLOOKUP($H23,種目コード!$A$2:$D$42,4),"○","×")))</f>
        <v/>
      </c>
      <c r="Q23" s="24"/>
    </row>
    <row r="24" spans="1:18" ht="15">
      <c r="A24" s="220">
        <v>22</v>
      </c>
      <c r="B24" s="217" t="str">
        <f>IF(A24="","",IF(VLOOKUP(A24,基礎DATA!$11:$65546,2)="","",VLOOKUP(A24,基礎DATA!$11:$65546,2)))</f>
        <v>0022</v>
      </c>
      <c r="C24" s="273" t="str">
        <f>IF(A24="","",IF(VLOOKUP(A24,基礎DATA!$11:$65546,3)="","",VLOOKUP(A24,基礎DATA!$11:$65546,3)))</f>
        <v>県　二十二</v>
      </c>
      <c r="D24" s="273" t="str">
        <f>IF(A24="","",IF(VLOOKUP(A24,基礎DATA!$11:$65546,4)="","",VLOOKUP(A24,基礎DATA!$11:$65546,4)))</f>
        <v/>
      </c>
      <c r="E24" s="147" t="str">
        <f>IF($H24="","",VLOOKUP($H24,種目コード!$A$2:$C$42,3))</f>
        <v/>
      </c>
      <c r="F24" s="272" t="str">
        <f t="shared" si="0"/>
        <v>泉丘</v>
      </c>
      <c r="G24" s="272" t="str">
        <f>IF(A24="","",IF(VLOOKUP(A24,基礎DATA!$11:$65546,7)="","",VLOOKUP(A24,基礎DATA!$11:$65546,7)))</f>
        <v/>
      </c>
      <c r="H24" s="285"/>
      <c r="I24" s="186" t="str">
        <f>IF($H24="","",VLOOKUP($H24,種目コード!$A$2:$C$42,2))</f>
        <v/>
      </c>
      <c r="J24" s="217" t="str">
        <f>IF(A24="","",IF(VLOOKUP(A24,基礎DATA!$11:$65546,10)="","",VLOOKUP(A24,基礎DATA!$11:$65546,10)))</f>
        <v/>
      </c>
      <c r="K24" s="217" t="str">
        <f>IF(A24="","",IF(VLOOKUP(A24,基礎DATA!$11:$65546,11)="","",VLOOKUP(A24,基礎DATA!$11:$65546,11)))</f>
        <v/>
      </c>
      <c r="L24" s="217" t="str">
        <f>IF(A24="","",IF(VLOOKUP(A24,基礎DATA!$11:$65546,12)="","",VLOOKUP(A24,基礎DATA!$11:$65546,12)))</f>
        <v/>
      </c>
      <c r="M24" s="217" t="str">
        <f>IF(A24="","",IF(VLOOKUP(A24,基礎DATA!$11:$65546,13)="","",VLOOKUP(A24,基礎DATA!$11:$65546,13)))</f>
        <v/>
      </c>
      <c r="N24" s="233" t="str">
        <f t="shared" si="1"/>
        <v/>
      </c>
      <c r="O24" s="288" t="str">
        <f>IF(OR(A24="",H24=""),"",IF(VLOOKUP($H24,種目コード!$A$2:$D$42,4)=4,"○",IF(G24=VLOOKUP($H24,種目コード!$A$2:$D$42,4),"○","×")))</f>
        <v/>
      </c>
    </row>
    <row r="25" spans="1:18" ht="15">
      <c r="A25" s="220">
        <v>23</v>
      </c>
      <c r="B25" s="217" t="str">
        <f>IF(A25="","",IF(VLOOKUP(A25,基礎DATA!$11:$65546,2)="","",VLOOKUP(A25,基礎DATA!$11:$65546,2)))</f>
        <v>0023</v>
      </c>
      <c r="C25" s="273" t="str">
        <f>IF(A25="","",IF(VLOOKUP(A25,基礎DATA!$11:$65546,3)="","",VLOOKUP(A25,基礎DATA!$11:$65546,3)))</f>
        <v>県　二十三</v>
      </c>
      <c r="D25" s="273" t="str">
        <f>IF(A25="","",IF(VLOOKUP(A25,基礎DATA!$11:$65546,4)="","",VLOOKUP(A25,基礎DATA!$11:$65546,4)))</f>
        <v/>
      </c>
      <c r="E25" s="147" t="str">
        <f>IF($H25="","",VLOOKUP($H25,種目コード!$A$2:$C$42,3))</f>
        <v/>
      </c>
      <c r="F25" s="272" t="str">
        <f t="shared" si="0"/>
        <v>泉丘</v>
      </c>
      <c r="G25" s="272" t="str">
        <f>IF(A25="","",IF(VLOOKUP(A25,基礎DATA!$11:$65546,7)="","",VLOOKUP(A25,基礎DATA!$11:$65546,7)))</f>
        <v/>
      </c>
      <c r="H25" s="285"/>
      <c r="I25" s="186" t="str">
        <f>IF($H25="","",VLOOKUP($H25,種目コード!$A$2:$C$42,2))</f>
        <v/>
      </c>
      <c r="J25" s="217" t="str">
        <f>IF(A25="","",IF(VLOOKUP(A25,基礎DATA!$11:$65546,10)="","",VLOOKUP(A25,基礎DATA!$11:$65546,10)))</f>
        <v/>
      </c>
      <c r="K25" s="217" t="str">
        <f>IF(A25="","",IF(VLOOKUP(A25,基礎DATA!$11:$65546,11)="","",VLOOKUP(A25,基礎DATA!$11:$65546,11)))</f>
        <v/>
      </c>
      <c r="L25" s="217" t="str">
        <f>IF(A25="","",IF(VLOOKUP(A25,基礎DATA!$11:$65546,12)="","",VLOOKUP(A25,基礎DATA!$11:$65546,12)))</f>
        <v/>
      </c>
      <c r="M25" s="217" t="str">
        <f>IF(A25="","",IF(VLOOKUP(A25,基礎DATA!$11:$65546,13)="","",VLOOKUP(A25,基礎DATA!$11:$65546,13)))</f>
        <v/>
      </c>
      <c r="N25" s="233" t="str">
        <f t="shared" si="1"/>
        <v/>
      </c>
      <c r="O25" s="288" t="str">
        <f>IF(OR(A25="",H25=""),"",IF(VLOOKUP($H25,種目コード!$A$2:$D$42,4)=4,"○",IF(G25=VLOOKUP($H25,種目コード!$A$2:$D$42,4),"○","×")))</f>
        <v/>
      </c>
    </row>
    <row r="26" spans="1:18" ht="15">
      <c r="A26" s="220">
        <v>24</v>
      </c>
      <c r="B26" s="217" t="str">
        <f>IF(A26="","",IF(VLOOKUP(A26,基礎DATA!$11:$65546,2)="","",VLOOKUP(A26,基礎DATA!$11:$65546,2)))</f>
        <v>0024</v>
      </c>
      <c r="C26" s="273" t="str">
        <f>IF(A26="","",IF(VLOOKUP(A26,基礎DATA!$11:$65546,3)="","",VLOOKUP(A26,基礎DATA!$11:$65546,3)))</f>
        <v>県　二十四</v>
      </c>
      <c r="D26" s="273" t="str">
        <f>IF(A26="","",IF(VLOOKUP(A26,基礎DATA!$11:$65546,4)="","",VLOOKUP(A26,基礎DATA!$11:$65546,4)))</f>
        <v/>
      </c>
      <c r="E26" s="147" t="str">
        <f>IF($H26="","",VLOOKUP($H26,種目コード!$A$2:$C$42,3))</f>
        <v/>
      </c>
      <c r="F26" s="272" t="str">
        <f t="shared" si="0"/>
        <v>泉丘</v>
      </c>
      <c r="G26" s="272" t="str">
        <f>IF(A26="","",IF(VLOOKUP(A26,基礎DATA!$11:$65546,7)="","",VLOOKUP(A26,基礎DATA!$11:$65546,7)))</f>
        <v/>
      </c>
      <c r="H26" s="285"/>
      <c r="I26" s="186" t="str">
        <f>IF($H26="","",VLOOKUP($H26,種目コード!$A$2:$C$42,2))</f>
        <v/>
      </c>
      <c r="J26" s="217" t="str">
        <f>IF(A26="","",IF(VLOOKUP(A26,基礎DATA!$11:$65546,10)="","",VLOOKUP(A26,基礎DATA!$11:$65546,10)))</f>
        <v/>
      </c>
      <c r="K26" s="217" t="str">
        <f>IF(A26="","",IF(VLOOKUP(A26,基礎DATA!$11:$65546,11)="","",VLOOKUP(A26,基礎DATA!$11:$65546,11)))</f>
        <v/>
      </c>
      <c r="L26" s="217" t="str">
        <f>IF(A26="","",IF(VLOOKUP(A26,基礎DATA!$11:$65546,12)="","",VLOOKUP(A26,基礎DATA!$11:$65546,12)))</f>
        <v/>
      </c>
      <c r="M26" s="217" t="str">
        <f>IF(A26="","",IF(VLOOKUP(A26,基礎DATA!$11:$65546,13)="","",VLOOKUP(A26,基礎DATA!$11:$65546,13)))</f>
        <v/>
      </c>
      <c r="N26" s="233" t="str">
        <f t="shared" si="1"/>
        <v/>
      </c>
      <c r="O26" s="288" t="str">
        <f>IF(OR(A26="",H26=""),"",IF(VLOOKUP($H26,種目コード!$A$2:$D$42,4)=4,"○",IF(G26=VLOOKUP($H26,種目コード!$A$2:$D$42,4),"○","×")))</f>
        <v/>
      </c>
    </row>
    <row r="27" spans="1:18" ht="15">
      <c r="A27" s="220">
        <v>25</v>
      </c>
      <c r="B27" s="217" t="str">
        <f>IF(A27="","",IF(VLOOKUP(A27,基礎DATA!$11:$65546,2)="","",VLOOKUP(A27,基礎DATA!$11:$65546,2)))</f>
        <v>0025</v>
      </c>
      <c r="C27" s="273" t="str">
        <f>IF(A27="","",IF(VLOOKUP(A27,基礎DATA!$11:$65546,3)="","",VLOOKUP(A27,基礎DATA!$11:$65546,3)))</f>
        <v>県　二十五</v>
      </c>
      <c r="D27" s="273" t="str">
        <f>IF(A27="","",IF(VLOOKUP(A27,基礎DATA!$11:$65546,4)="","",VLOOKUP(A27,基礎DATA!$11:$65546,4)))</f>
        <v/>
      </c>
      <c r="E27" s="147" t="str">
        <f>IF($H27="","",VLOOKUP($H27,種目コード!$A$2:$C$42,3))</f>
        <v/>
      </c>
      <c r="F27" s="272" t="str">
        <f t="shared" si="0"/>
        <v>泉丘</v>
      </c>
      <c r="G27" s="272" t="str">
        <f>IF(A27="","",IF(VLOOKUP(A27,基礎DATA!$11:$65546,7)="","",VLOOKUP(A27,基礎DATA!$11:$65546,7)))</f>
        <v/>
      </c>
      <c r="H27" s="285"/>
      <c r="I27" s="186" t="str">
        <f>IF($H27="","",VLOOKUP($H27,種目コード!$A$2:$C$42,2))</f>
        <v/>
      </c>
      <c r="J27" s="217" t="str">
        <f>IF(A27="","",IF(VLOOKUP(A27,基礎DATA!$11:$65546,10)="","",VLOOKUP(A27,基礎DATA!$11:$65546,10)))</f>
        <v/>
      </c>
      <c r="K27" s="217" t="str">
        <f>IF(A27="","",IF(VLOOKUP(A27,基礎DATA!$11:$65546,11)="","",VLOOKUP(A27,基礎DATA!$11:$65546,11)))</f>
        <v/>
      </c>
      <c r="L27" s="217" t="str">
        <f>IF(A27="","",IF(VLOOKUP(A27,基礎DATA!$11:$65546,12)="","",VLOOKUP(A27,基礎DATA!$11:$65546,12)))</f>
        <v/>
      </c>
      <c r="M27" s="217" t="str">
        <f>IF(A27="","",IF(VLOOKUP(A27,基礎DATA!$11:$65546,13)="","",VLOOKUP(A27,基礎DATA!$11:$65546,13)))</f>
        <v/>
      </c>
      <c r="N27" s="233" t="str">
        <f t="shared" si="1"/>
        <v/>
      </c>
      <c r="O27" s="288" t="str">
        <f>IF(OR(A27="",H27=""),"",IF(VLOOKUP($H27,種目コード!$A$2:$D$42,4)=4,"○",IF(G27=VLOOKUP($H27,種目コード!$A$2:$D$42,4),"○","×")))</f>
        <v/>
      </c>
    </row>
    <row r="28" spans="1:18" ht="15">
      <c r="A28" s="220">
        <v>26</v>
      </c>
      <c r="B28" s="217" t="str">
        <f>IF(A28="","",IF(VLOOKUP(A28,基礎DATA!$11:$65546,2)="","",VLOOKUP(A28,基礎DATA!$11:$65546,2)))</f>
        <v>0026</v>
      </c>
      <c r="C28" s="273" t="str">
        <f>IF(A28="","",IF(VLOOKUP(A28,基礎DATA!$11:$65546,3)="","",VLOOKUP(A28,基礎DATA!$11:$65546,3)))</f>
        <v>県　二十六</v>
      </c>
      <c r="D28" s="273" t="str">
        <f>IF(A28="","",IF(VLOOKUP(A28,基礎DATA!$11:$65546,4)="","",VLOOKUP(A28,基礎DATA!$11:$65546,4)))</f>
        <v/>
      </c>
      <c r="E28" s="147" t="str">
        <f>IF($H28="","",VLOOKUP($H28,種目コード!$A$2:$C$42,3))</f>
        <v/>
      </c>
      <c r="F28" s="272" t="str">
        <f t="shared" si="0"/>
        <v>泉丘</v>
      </c>
      <c r="G28" s="272" t="str">
        <f>IF(A28="","",IF(VLOOKUP(A28,基礎DATA!$11:$65546,7)="","",VLOOKUP(A28,基礎DATA!$11:$65546,7)))</f>
        <v/>
      </c>
      <c r="H28" s="285"/>
      <c r="I28" s="186" t="str">
        <f>IF($H28="","",VLOOKUP($H28,種目コード!$A$2:$C$42,2))</f>
        <v/>
      </c>
      <c r="J28" s="217" t="str">
        <f>IF(A28="","",IF(VLOOKUP(A28,基礎DATA!$11:$65546,10)="","",VLOOKUP(A28,基礎DATA!$11:$65546,10)))</f>
        <v/>
      </c>
      <c r="K28" s="217" t="str">
        <f>IF(A28="","",IF(VLOOKUP(A28,基礎DATA!$11:$65546,11)="","",VLOOKUP(A28,基礎DATA!$11:$65546,11)))</f>
        <v/>
      </c>
      <c r="L28" s="217" t="str">
        <f>IF(A28="","",IF(VLOOKUP(A28,基礎DATA!$11:$65546,12)="","",VLOOKUP(A28,基礎DATA!$11:$65546,12)))</f>
        <v/>
      </c>
      <c r="M28" s="217" t="str">
        <f>IF(A28="","",IF(VLOOKUP(A28,基礎DATA!$11:$65546,13)="","",VLOOKUP(A28,基礎DATA!$11:$65546,13)))</f>
        <v/>
      </c>
      <c r="N28" s="233" t="str">
        <f t="shared" si="1"/>
        <v/>
      </c>
      <c r="O28" s="288" t="str">
        <f>IF(OR(A28="",H28=""),"",IF(VLOOKUP($H28,種目コード!$A$2:$D$42,4)=4,"○",IF(G28=VLOOKUP($H28,種目コード!$A$2:$D$42,4),"○","×")))</f>
        <v/>
      </c>
    </row>
    <row r="29" spans="1:18" ht="15">
      <c r="A29" s="220">
        <v>27</v>
      </c>
      <c r="B29" s="217" t="str">
        <f>IF(A29="","",IF(VLOOKUP(A29,基礎DATA!$11:$65546,2)="","",VLOOKUP(A29,基礎DATA!$11:$65546,2)))</f>
        <v>0027</v>
      </c>
      <c r="C29" s="273" t="str">
        <f>IF(A29="","",IF(VLOOKUP(A29,基礎DATA!$11:$65546,3)="","",VLOOKUP(A29,基礎DATA!$11:$65546,3)))</f>
        <v>県　二十七</v>
      </c>
      <c r="D29" s="273" t="str">
        <f>IF(A29="","",IF(VLOOKUP(A29,基礎DATA!$11:$65546,4)="","",VLOOKUP(A29,基礎DATA!$11:$65546,4)))</f>
        <v/>
      </c>
      <c r="E29" s="147" t="str">
        <f>IF($H29="","",VLOOKUP($H29,種目コード!$A$2:$C$42,3))</f>
        <v/>
      </c>
      <c r="F29" s="272" t="str">
        <f t="shared" si="0"/>
        <v>泉丘</v>
      </c>
      <c r="G29" s="272" t="str">
        <f>IF(A29="","",IF(VLOOKUP(A29,基礎DATA!$11:$65546,7)="","",VLOOKUP(A29,基礎DATA!$11:$65546,7)))</f>
        <v/>
      </c>
      <c r="H29" s="285"/>
      <c r="I29" s="186" t="str">
        <f>IF($H29="","",VLOOKUP($H29,種目コード!$A$2:$C$42,2))</f>
        <v/>
      </c>
      <c r="J29" s="217" t="str">
        <f>IF(A29="","",IF(VLOOKUP(A29,基礎DATA!$11:$65546,10)="","",VLOOKUP(A29,基礎DATA!$11:$65546,10)))</f>
        <v/>
      </c>
      <c r="K29" s="217" t="str">
        <f>IF(A29="","",IF(VLOOKUP(A29,基礎DATA!$11:$65546,11)="","",VLOOKUP(A29,基礎DATA!$11:$65546,11)))</f>
        <v/>
      </c>
      <c r="L29" s="217" t="str">
        <f>IF(A29="","",IF(VLOOKUP(A29,基礎DATA!$11:$65546,12)="","",VLOOKUP(A29,基礎DATA!$11:$65546,12)))</f>
        <v/>
      </c>
      <c r="M29" s="217" t="str">
        <f>IF(A29="","",IF(VLOOKUP(A29,基礎DATA!$11:$65546,13)="","",VLOOKUP(A29,基礎DATA!$11:$65546,13)))</f>
        <v/>
      </c>
      <c r="N29" s="233" t="str">
        <f t="shared" si="1"/>
        <v/>
      </c>
      <c r="O29" s="288" t="str">
        <f>IF(OR(A29="",H29=""),"",IF(VLOOKUP($H29,種目コード!$A$2:$D$42,4)=4,"○",IF(G29=VLOOKUP($H29,種目コード!$A$2:$D$42,4),"○","×")))</f>
        <v/>
      </c>
    </row>
    <row r="30" spans="1:18" ht="15">
      <c r="A30" s="220">
        <v>28</v>
      </c>
      <c r="B30" s="217" t="str">
        <f>IF(A30="","",IF(VLOOKUP(A30,基礎DATA!$11:$65546,2)="","",VLOOKUP(A30,基礎DATA!$11:$65546,2)))</f>
        <v>0028</v>
      </c>
      <c r="C30" s="273" t="str">
        <f>IF(A30="","",IF(VLOOKUP(A30,基礎DATA!$11:$65546,3)="","",VLOOKUP(A30,基礎DATA!$11:$65546,3)))</f>
        <v>県　二十八</v>
      </c>
      <c r="D30" s="273" t="str">
        <f>IF(A30="","",IF(VLOOKUP(A30,基礎DATA!$11:$65546,4)="","",VLOOKUP(A30,基礎DATA!$11:$65546,4)))</f>
        <v/>
      </c>
      <c r="E30" s="147" t="str">
        <f>IF($H30="","",VLOOKUP($H30,種目コード!$A$2:$C$42,3))</f>
        <v/>
      </c>
      <c r="F30" s="272" t="str">
        <f t="shared" si="0"/>
        <v>泉丘</v>
      </c>
      <c r="G30" s="272" t="str">
        <f>IF(A30="","",IF(VLOOKUP(A30,基礎DATA!$11:$65546,7)="","",VLOOKUP(A30,基礎DATA!$11:$65546,7)))</f>
        <v/>
      </c>
      <c r="H30" s="285"/>
      <c r="I30" s="186" t="str">
        <f>IF($H30="","",VLOOKUP($H30,種目コード!$A$2:$C$42,2))</f>
        <v/>
      </c>
      <c r="J30" s="217" t="str">
        <f>IF(A30="","",IF(VLOOKUP(A30,基礎DATA!$11:$65546,10)="","",VLOOKUP(A30,基礎DATA!$11:$65546,10)))</f>
        <v/>
      </c>
      <c r="K30" s="217" t="str">
        <f>IF(A30="","",IF(VLOOKUP(A30,基礎DATA!$11:$65546,11)="","",VLOOKUP(A30,基礎DATA!$11:$65546,11)))</f>
        <v/>
      </c>
      <c r="L30" s="217" t="str">
        <f>IF(A30="","",IF(VLOOKUP(A30,基礎DATA!$11:$65546,12)="","",VLOOKUP(A30,基礎DATA!$11:$65546,12)))</f>
        <v/>
      </c>
      <c r="M30" s="217" t="str">
        <f>IF(A30="","",IF(VLOOKUP(A30,基礎DATA!$11:$65546,13)="","",VLOOKUP(A30,基礎DATA!$11:$65546,13)))</f>
        <v/>
      </c>
      <c r="N30" s="233" t="str">
        <f t="shared" si="1"/>
        <v/>
      </c>
      <c r="O30" s="288" t="str">
        <f>IF(OR(A30="",H30=""),"",IF(VLOOKUP($H30,種目コード!$A$2:$D$42,4)=4,"○",IF(G30=VLOOKUP($H30,種目コード!$A$2:$D$42,4),"○","×")))</f>
        <v/>
      </c>
    </row>
    <row r="31" spans="1:18" ht="15">
      <c r="A31" s="220">
        <v>29</v>
      </c>
      <c r="B31" s="217" t="str">
        <f>IF(A31="","",IF(VLOOKUP(A31,基礎DATA!$11:$65546,2)="","",VLOOKUP(A31,基礎DATA!$11:$65546,2)))</f>
        <v>0029</v>
      </c>
      <c r="C31" s="273" t="str">
        <f>IF(A31="","",IF(VLOOKUP(A31,基礎DATA!$11:$65546,3)="","",VLOOKUP(A31,基礎DATA!$11:$65546,3)))</f>
        <v>県　二十九</v>
      </c>
      <c r="D31" s="273" t="str">
        <f>IF(A31="","",IF(VLOOKUP(A31,基礎DATA!$11:$65546,4)="","",VLOOKUP(A31,基礎DATA!$11:$65546,4)))</f>
        <v/>
      </c>
      <c r="E31" s="147" t="str">
        <f>IF($H31="","",VLOOKUP($H31,種目コード!$A$2:$C$42,3))</f>
        <v/>
      </c>
      <c r="F31" s="272" t="str">
        <f t="shared" si="0"/>
        <v>泉丘</v>
      </c>
      <c r="G31" s="272" t="str">
        <f>IF(A31="","",IF(VLOOKUP(A31,基礎DATA!$11:$65546,7)="","",VLOOKUP(A31,基礎DATA!$11:$65546,7)))</f>
        <v/>
      </c>
      <c r="H31" s="285"/>
      <c r="I31" s="186" t="str">
        <f>IF($H31="","",VLOOKUP($H31,種目コード!$A$2:$C$42,2))</f>
        <v/>
      </c>
      <c r="J31" s="217" t="str">
        <f>IF(A31="","",IF(VLOOKUP(A31,基礎DATA!$11:$65546,10)="","",VLOOKUP(A31,基礎DATA!$11:$65546,10)))</f>
        <v/>
      </c>
      <c r="K31" s="217" t="str">
        <f>IF(A31="","",IF(VLOOKUP(A31,基礎DATA!$11:$65546,11)="","",VLOOKUP(A31,基礎DATA!$11:$65546,11)))</f>
        <v/>
      </c>
      <c r="L31" s="217" t="str">
        <f>IF(A31="","",IF(VLOOKUP(A31,基礎DATA!$11:$65546,12)="","",VLOOKUP(A31,基礎DATA!$11:$65546,12)))</f>
        <v/>
      </c>
      <c r="M31" s="217" t="str">
        <f>IF(A31="","",IF(VLOOKUP(A31,基礎DATA!$11:$65546,13)="","",VLOOKUP(A31,基礎DATA!$11:$65546,13)))</f>
        <v/>
      </c>
      <c r="N31" s="233" t="str">
        <f t="shared" si="1"/>
        <v/>
      </c>
      <c r="O31" s="288" t="str">
        <f>IF(OR(A31="",H31=""),"",IF(VLOOKUP($H31,種目コード!$A$2:$D$42,4)=4,"○",IF(G31=VLOOKUP($H31,種目コード!$A$2:$D$42,4),"○","×")))</f>
        <v/>
      </c>
    </row>
    <row r="32" spans="1:18" ht="15">
      <c r="A32" s="220">
        <v>30</v>
      </c>
      <c r="B32" s="217" t="str">
        <f>IF(A32="","",IF(VLOOKUP(A32,基礎DATA!$11:$65546,2)="","",VLOOKUP(A32,基礎DATA!$11:$65546,2)))</f>
        <v>0030</v>
      </c>
      <c r="C32" s="273" t="str">
        <f>IF(A32="","",IF(VLOOKUP(A32,基礎DATA!$11:$65546,3)="","",VLOOKUP(A32,基礎DATA!$11:$65546,3)))</f>
        <v>県　三十</v>
      </c>
      <c r="D32" s="273" t="str">
        <f>IF(A32="","",IF(VLOOKUP(A32,基礎DATA!$11:$65546,4)="","",VLOOKUP(A32,基礎DATA!$11:$65546,4)))</f>
        <v/>
      </c>
      <c r="E32" s="147" t="str">
        <f>IF($H32="","",VLOOKUP($H32,種目コード!$A$2:$C$42,3))</f>
        <v/>
      </c>
      <c r="F32" s="272" t="str">
        <f t="shared" si="0"/>
        <v>泉丘</v>
      </c>
      <c r="G32" s="272" t="str">
        <f>IF(A32="","",IF(VLOOKUP(A32,基礎DATA!$11:$65546,7)="","",VLOOKUP(A32,基礎DATA!$11:$65546,7)))</f>
        <v/>
      </c>
      <c r="H32" s="285"/>
      <c r="I32" s="186" t="str">
        <f>IF($H32="","",VLOOKUP($H32,種目コード!$A$2:$C$42,2))</f>
        <v/>
      </c>
      <c r="J32" s="217" t="str">
        <f>IF(A32="","",IF(VLOOKUP(A32,基礎DATA!$11:$65546,10)="","",VLOOKUP(A32,基礎DATA!$11:$65546,10)))</f>
        <v/>
      </c>
      <c r="K32" s="217" t="str">
        <f>IF(A32="","",IF(VLOOKUP(A32,基礎DATA!$11:$65546,11)="","",VLOOKUP(A32,基礎DATA!$11:$65546,11)))</f>
        <v/>
      </c>
      <c r="L32" s="217" t="str">
        <f>IF(A32="","",IF(VLOOKUP(A32,基礎DATA!$11:$65546,12)="","",VLOOKUP(A32,基礎DATA!$11:$65546,12)))</f>
        <v/>
      </c>
      <c r="M32" s="217" t="str">
        <f>IF(A32="","",IF(VLOOKUP(A32,基礎DATA!$11:$65546,13)="","",VLOOKUP(A32,基礎DATA!$11:$65546,13)))</f>
        <v/>
      </c>
      <c r="N32" s="233" t="str">
        <f t="shared" si="1"/>
        <v/>
      </c>
      <c r="O32" s="288" t="str">
        <f>IF(OR(A32="",H32=""),"",IF(VLOOKUP($H32,種目コード!$A$2:$D$42,4)=4,"○",IF(G32=VLOOKUP($H32,種目コード!$A$2:$D$42,4),"○","×")))</f>
        <v/>
      </c>
    </row>
    <row r="33" spans="1:15" ht="13.5" customHeight="1">
      <c r="A33" s="220">
        <v>31</v>
      </c>
      <c r="B33" s="217" t="str">
        <f>IF(A33="","",IF(VLOOKUP(A33,基礎DATA!$11:$65546,2)="","",VLOOKUP(A33,基礎DATA!$11:$65546,2)))</f>
        <v>0031</v>
      </c>
      <c r="C33" s="273" t="str">
        <f>IF(A33="","",IF(VLOOKUP(A33,基礎DATA!$11:$65546,3)="","",VLOOKUP(A33,基礎DATA!$11:$65546,3)))</f>
        <v>県　三十一</v>
      </c>
      <c r="D33" s="273" t="str">
        <f>IF(A33="","",IF(VLOOKUP(A33,基礎DATA!$11:$65546,4)="","",VLOOKUP(A33,基礎DATA!$11:$65546,4)))</f>
        <v/>
      </c>
      <c r="E33" s="204" t="str">
        <f>IF($H33="","",VLOOKUP($H33,種目コード!$A$2:$C$42,3))</f>
        <v/>
      </c>
      <c r="F33" s="272" t="str">
        <f t="shared" si="0"/>
        <v>泉丘</v>
      </c>
      <c r="G33" s="272" t="str">
        <f>IF(A33="","",IF(VLOOKUP(A33,基礎DATA!$11:$65546,7)="","",VLOOKUP(A33,基礎DATA!$11:$65546,7)))</f>
        <v/>
      </c>
      <c r="H33" s="303"/>
      <c r="I33" s="307" t="str">
        <f>IF($H33="","",VLOOKUP($H33,種目コード!$A$2:$C$42,2))</f>
        <v/>
      </c>
      <c r="J33" s="321"/>
      <c r="K33" s="321"/>
      <c r="L33" s="321"/>
      <c r="M33" s="321"/>
      <c r="N33" s="233" t="str">
        <f t="shared" si="1"/>
        <v/>
      </c>
      <c r="O33" s="288" t="str">
        <f>IF(OR(A33="",H33=""),"",IF(VLOOKUP($H33,種目コード!$A$2:$D$42,4)=4,"○",IF(G33=VLOOKUP($H33,種目コード!$A$2:$D$42,4),"○","×")))</f>
        <v/>
      </c>
    </row>
    <row r="34" spans="1:15" ht="15">
      <c r="A34" s="220">
        <v>32</v>
      </c>
      <c r="B34" s="217" t="str">
        <f>IF(A34="","",IF(VLOOKUP(A34,基礎DATA!$11:$65546,2)="","",VLOOKUP(A34,基礎DATA!$11:$65546,2)))</f>
        <v>0032</v>
      </c>
      <c r="C34" s="273" t="str">
        <f>IF(A34="","",IF(VLOOKUP(A34,基礎DATA!$11:$65546,3)="","",VLOOKUP(A34,基礎DATA!$11:$65546,3)))</f>
        <v>県　三十二</v>
      </c>
      <c r="D34" s="273" t="str">
        <f>IF(A34="","",IF(VLOOKUP(A34,基礎DATA!$11:$65546,4)="","",VLOOKUP(A34,基礎DATA!$11:$65546,4)))</f>
        <v/>
      </c>
      <c r="E34" s="205"/>
      <c r="F34" s="272" t="str">
        <f t="shared" si="0"/>
        <v>泉丘</v>
      </c>
      <c r="G34" s="272" t="str">
        <f>IF(A34="","",IF(VLOOKUP(A34,基礎DATA!$11:$65546,7)="","",VLOOKUP(A34,基礎DATA!$11:$65546,7)))</f>
        <v/>
      </c>
      <c r="H34" s="310"/>
      <c r="I34" s="308"/>
      <c r="J34" s="322"/>
      <c r="K34" s="322"/>
      <c r="L34" s="322"/>
      <c r="M34" s="322"/>
      <c r="N34" s="233" t="str">
        <f t="shared" si="1"/>
        <v/>
      </c>
      <c r="O34" s="288" t="str">
        <f>IF(OR(A34="",H34=""),"",IF(VLOOKUP($H34,種目コード!$A$2:$D$42,4)=4,"○",IF(G34=VLOOKUP($H34,種目コード!$A$2:$D$42,4),"○","×")))</f>
        <v/>
      </c>
    </row>
    <row r="35" spans="1:15" ht="15">
      <c r="A35" s="220">
        <v>33</v>
      </c>
      <c r="B35" s="217" t="str">
        <f>IF(A35="","",IF(VLOOKUP(A35,基礎DATA!$11:$65546,2)="","",VLOOKUP(A35,基礎DATA!$11:$65546,2)))</f>
        <v>0033</v>
      </c>
      <c r="C35" s="273" t="str">
        <f>IF(A35="","",IF(VLOOKUP(A35,基礎DATA!$11:$65546,3)="","",VLOOKUP(A35,基礎DATA!$11:$65546,3)))</f>
        <v>県　三十三</v>
      </c>
      <c r="D35" s="273" t="str">
        <f>IF(A35="","",IF(VLOOKUP(A35,基礎DATA!$11:$65546,4)="","",VLOOKUP(A35,基礎DATA!$11:$65546,4)))</f>
        <v/>
      </c>
      <c r="E35" s="205"/>
      <c r="F35" s="272" t="str">
        <f t="shared" si="0"/>
        <v>泉丘</v>
      </c>
      <c r="G35" s="272" t="str">
        <f>IF(A35="","",IF(VLOOKUP(A35,基礎DATA!$11:$65546,7)="","",VLOOKUP(A35,基礎DATA!$11:$65546,7)))</f>
        <v/>
      </c>
      <c r="H35" s="310"/>
      <c r="I35" s="308"/>
      <c r="J35" s="322"/>
      <c r="K35" s="322"/>
      <c r="L35" s="322"/>
      <c r="M35" s="322"/>
      <c r="N35" s="233" t="str">
        <f t="shared" si="1"/>
        <v/>
      </c>
      <c r="O35" s="288" t="str">
        <f>IF(OR(A35="",H35=""),"",IF(VLOOKUP($H35,種目コード!$A$2:$D$42,4)=4,"○",IF(G35=VLOOKUP($H35,種目コード!$A$2:$D$42,4),"○","×")))</f>
        <v/>
      </c>
    </row>
    <row r="36" spans="1:15" ht="15">
      <c r="A36" s="220">
        <v>34</v>
      </c>
      <c r="B36" s="217" t="str">
        <f>IF(A36="","",IF(VLOOKUP(A36,基礎DATA!$11:$65546,2)="","",VLOOKUP(A36,基礎DATA!$11:$65546,2)))</f>
        <v>0034</v>
      </c>
      <c r="C36" s="273" t="str">
        <f>IF(A36="","",IF(VLOOKUP(A36,基礎DATA!$11:$65546,3)="","",VLOOKUP(A36,基礎DATA!$11:$65546,3)))</f>
        <v>県　三十四</v>
      </c>
      <c r="D36" s="273" t="str">
        <f>IF(A36="","",IF(VLOOKUP(A36,基礎DATA!$11:$65546,4)="","",VLOOKUP(A36,基礎DATA!$11:$65546,4)))</f>
        <v/>
      </c>
      <c r="E36" s="205"/>
      <c r="F36" s="272" t="str">
        <f t="shared" si="0"/>
        <v>泉丘</v>
      </c>
      <c r="G36" s="272" t="str">
        <f>IF(A36="","",IF(VLOOKUP(A36,基礎DATA!$11:$65546,7)="","",VLOOKUP(A36,基礎DATA!$11:$65546,7)))</f>
        <v/>
      </c>
      <c r="H36" s="310"/>
      <c r="I36" s="308"/>
      <c r="J36" s="322"/>
      <c r="K36" s="322"/>
      <c r="L36" s="322"/>
      <c r="M36" s="322"/>
      <c r="N36" s="233" t="str">
        <f t="shared" si="1"/>
        <v/>
      </c>
      <c r="O36" s="288" t="str">
        <f>IF(OR(A36="",H36=""),"",IF(VLOOKUP($H36,種目コード!$A$2:$D$42,4)=4,"○",IF(G36=VLOOKUP($H36,種目コード!$A$2:$D$42,4),"○","×")))</f>
        <v/>
      </c>
    </row>
    <row r="37" spans="1:15" ht="15">
      <c r="A37" s="220">
        <v>35</v>
      </c>
      <c r="B37" s="217" t="str">
        <f>IF(A37="","",IF(VLOOKUP(A37,基礎DATA!$11:$65546,2)="","",VLOOKUP(A37,基礎DATA!$11:$65546,2)))</f>
        <v>0035</v>
      </c>
      <c r="C37" s="273" t="str">
        <f>IF(A37="","",IF(VLOOKUP(A37,基礎DATA!$11:$65546,3)="","",VLOOKUP(A37,基礎DATA!$11:$65546,3)))</f>
        <v>県　三十五</v>
      </c>
      <c r="D37" s="273" t="str">
        <f>IF(A37="","",IF(VLOOKUP(A37,基礎DATA!$11:$65546,4)="","",VLOOKUP(A37,基礎DATA!$11:$65546,4)))</f>
        <v/>
      </c>
      <c r="E37" s="205"/>
      <c r="F37" s="272" t="str">
        <f t="shared" si="0"/>
        <v>泉丘</v>
      </c>
      <c r="G37" s="272" t="str">
        <f>IF(A37="","",IF(VLOOKUP(A37,基礎DATA!$11:$65546,7)="","",VLOOKUP(A37,基礎DATA!$11:$65546,7)))</f>
        <v/>
      </c>
      <c r="H37" s="310"/>
      <c r="I37" s="308"/>
      <c r="J37" s="322"/>
      <c r="K37" s="322"/>
      <c r="L37" s="322"/>
      <c r="M37" s="322"/>
      <c r="N37" s="233" t="str">
        <f t="shared" si="1"/>
        <v/>
      </c>
      <c r="O37" s="288" t="str">
        <f>IF(OR(A37="",H37=""),"",IF(VLOOKUP($H37,種目コード!$A$2:$D$42,4)=4,"○",IF(G37=VLOOKUP($H37,種目コード!$A$2:$D$42,4),"○","×")))</f>
        <v/>
      </c>
    </row>
    <row r="38" spans="1:15" ht="15">
      <c r="A38" s="220">
        <v>36</v>
      </c>
      <c r="B38" s="217" t="str">
        <f>IF(A38="","",IF(VLOOKUP(A38,基礎DATA!$11:$65546,2)="","",VLOOKUP(A38,基礎DATA!$11:$65546,2)))</f>
        <v>0036</v>
      </c>
      <c r="C38" s="273" t="str">
        <f>IF(A38="","",IF(VLOOKUP(A38,基礎DATA!$11:$65546,3)="","",VLOOKUP(A38,基礎DATA!$11:$65546,3)))</f>
        <v>県　三十六</v>
      </c>
      <c r="D38" s="273" t="str">
        <f>IF(A38="","",IF(VLOOKUP(A38,基礎DATA!$11:$65546,4)="","",VLOOKUP(A38,基礎DATA!$11:$65546,4)))</f>
        <v/>
      </c>
      <c r="E38" s="206"/>
      <c r="F38" s="272" t="str">
        <f t="shared" si="0"/>
        <v>泉丘</v>
      </c>
      <c r="G38" s="272" t="str">
        <f>IF(A38="","",IF(VLOOKUP(A38,基礎DATA!$11:$65546,7)="","",VLOOKUP(A38,基礎DATA!$11:$65546,7)))</f>
        <v/>
      </c>
      <c r="H38" s="311"/>
      <c r="I38" s="309"/>
      <c r="J38" s="323"/>
      <c r="K38" s="323"/>
      <c r="L38" s="323"/>
      <c r="M38" s="323"/>
      <c r="N38" s="233" t="str">
        <f t="shared" si="1"/>
        <v/>
      </c>
      <c r="O38" s="288" t="str">
        <f>IF(OR(A38="",H38=""),"",IF(VLOOKUP($H38,種目コード!$A$2:$D$42,4)=4,"○",IF(G38=VLOOKUP($H38,種目コード!$A$2:$D$42,4),"○","×")))</f>
        <v/>
      </c>
    </row>
    <row r="39" spans="1:15" ht="15">
      <c r="A39" s="221">
        <v>101</v>
      </c>
      <c r="B39" s="218" t="str">
        <f>IF(A39="","",IF(VLOOKUP(A39,基礎DATA!$11:$65546,2)="","",VLOOKUP(A39,基礎DATA!$11:$65546,2)))</f>
        <v>0061</v>
      </c>
      <c r="C39" s="274" t="str">
        <f>IF(A39="","",IF(VLOOKUP(A39,基礎DATA!$11:$65546,3)="","",VLOOKUP(A39,基礎DATA!$11:$65546,3)))</f>
        <v>県　六十一</v>
      </c>
      <c r="D39" s="274" t="str">
        <f>IF(A39="","",IF(VLOOKUP(A39,基礎DATA!$11:$65546,4)="","",VLOOKUP(A39,基礎DATA!$11:$65546,4)))</f>
        <v/>
      </c>
      <c r="E39" s="148" t="str">
        <f>IF($H39="","",VLOOKUP($H39,種目コード!$A$2:$C$42,3))</f>
        <v/>
      </c>
      <c r="F39" s="149" t="str">
        <f t="shared" si="0"/>
        <v>泉丘</v>
      </c>
      <c r="G39" s="149" t="str">
        <f>IF(A39="","",IF(VLOOKUP(A39,基礎DATA!$11:$65546,7)="","",VLOOKUP(A39,基礎DATA!$11:$65546,7)))</f>
        <v/>
      </c>
      <c r="H39" s="52"/>
      <c r="I39" s="187" t="str">
        <f>IF($H39="","",VLOOKUP($H39,種目コード!$A$2:$C$42,2))</f>
        <v/>
      </c>
      <c r="J39" s="218">
        <f>IF(A39="","",IF(VLOOKUP(A39,基礎DATA!$11:$65546,10)="","",VLOOKUP(A39,基礎DATA!$11:$65546,10)))</f>
        <v>23422</v>
      </c>
      <c r="K39" s="218" t="str">
        <f>IF(A39="","",IF(VLOOKUP(A39,基礎DATA!$11:$65546,11)="","",VLOOKUP(A39,基礎DATA!$11:$65546,11)))</f>
        <v>県中学記録会</v>
      </c>
      <c r="L39" s="218" t="str">
        <f>IF(A39="","",IF(VLOOKUP(A39,基礎DATA!$11:$65546,12)="","",VLOOKUP(A39,基礎DATA!$11:$65546,12)))</f>
        <v/>
      </c>
      <c r="M39" s="218" t="str">
        <f>IF(A39="","",IF(VLOOKUP(A39,基礎DATA!$11:$65546,13)="","",VLOOKUP(A39,基礎DATA!$11:$65546,13)))</f>
        <v>6/8</v>
      </c>
      <c r="N39" s="233" t="str">
        <f t="shared" si="1"/>
        <v/>
      </c>
      <c r="O39" s="288" t="str">
        <f>IF(OR(A39="",H39=""),"",IF(VLOOKUP($H39,種目コード!$A$2:$D$42,4)=4,"○",IF(G39=VLOOKUP($H39,種目コード!$A$2:$D$42,4),"○","×")))</f>
        <v/>
      </c>
    </row>
    <row r="40" spans="1:15" ht="15">
      <c r="A40" s="221">
        <v>102</v>
      </c>
      <c r="B40" s="218" t="str">
        <f>IF(A40="","",IF(VLOOKUP(A40,基礎DATA!$11:$65546,2)="","",VLOOKUP(A40,基礎DATA!$11:$65546,2)))</f>
        <v>0062</v>
      </c>
      <c r="C40" s="274" t="str">
        <f>IF(A40="","",IF(VLOOKUP(A40,基礎DATA!$11:$65546,3)="","",VLOOKUP(A40,基礎DATA!$11:$65546,3)))</f>
        <v>県　六十二</v>
      </c>
      <c r="D40" s="274" t="str">
        <f>IF(A40="","",IF(VLOOKUP(A40,基礎DATA!$11:$65546,4)="","",VLOOKUP(A40,基礎DATA!$11:$65546,4)))</f>
        <v/>
      </c>
      <c r="E40" s="148" t="str">
        <f>IF($H40="","",VLOOKUP($H40,種目コード!$A$2:$C$42,3))</f>
        <v/>
      </c>
      <c r="F40" s="149" t="str">
        <f t="shared" si="0"/>
        <v>泉丘</v>
      </c>
      <c r="G40" s="149" t="str">
        <f>IF(A40="","",IF(VLOOKUP(A40,基礎DATA!$11:$65546,7)="","",VLOOKUP(A40,基礎DATA!$11:$65546,7)))</f>
        <v/>
      </c>
      <c r="H40" s="52"/>
      <c r="I40" s="187" t="str">
        <f>IF($H40="","",VLOOKUP($H40,種目コード!$A$2:$C$42,2))</f>
        <v/>
      </c>
      <c r="J40" s="218">
        <f>IF(A40="","",IF(VLOOKUP(A40,基礎DATA!$11:$65546,10)="","",VLOOKUP(A40,基礎DATA!$11:$65546,10)))</f>
        <v>853</v>
      </c>
      <c r="K40" s="218" t="str">
        <f>IF(A40="","",IF(VLOOKUP(A40,基礎DATA!$11:$65546,11)="","",VLOOKUP(A40,基礎DATA!$11:$65546,11)))</f>
        <v>市総体</v>
      </c>
      <c r="L40" s="218" t="str">
        <f>IF(A40="","",IF(VLOOKUP(A40,基礎DATA!$11:$65546,12)="","",VLOOKUP(A40,基礎DATA!$11:$65546,12)))</f>
        <v>北１</v>
      </c>
      <c r="M40" s="218" t="str">
        <f>IF(A40="","",IF(VLOOKUP(A40,基礎DATA!$11:$65546,13)="","",VLOOKUP(A40,基礎DATA!$11:$65546,13)))</f>
        <v>5/30</v>
      </c>
      <c r="N40" s="233" t="str">
        <f t="shared" si="1"/>
        <v/>
      </c>
      <c r="O40" s="288" t="str">
        <f>IF(OR(A40="",H40=""),"",IF(VLOOKUP($H40,種目コード!$A$2:$D$42,4)=4,"○",IF(G40=VLOOKUP($H40,種目コード!$A$2:$D$42,4),"○","×")))</f>
        <v/>
      </c>
    </row>
    <row r="41" spans="1:15" ht="15">
      <c r="A41" s="221">
        <v>103</v>
      </c>
      <c r="B41" s="218" t="str">
        <f>IF(A41="","",IF(VLOOKUP(A41,基礎DATA!$11:$65546,2)="","",VLOOKUP(A41,基礎DATA!$11:$65546,2)))</f>
        <v>0063</v>
      </c>
      <c r="C41" s="274" t="str">
        <f>IF(A41="","",IF(VLOOKUP(A41,基礎DATA!$11:$65546,3)="","",VLOOKUP(A41,基礎DATA!$11:$65546,3)))</f>
        <v>県　六十三</v>
      </c>
      <c r="D41" s="274" t="str">
        <f>IF(A41="","",IF(VLOOKUP(A41,基礎DATA!$11:$65546,4)="","",VLOOKUP(A41,基礎DATA!$11:$65546,4)))</f>
        <v/>
      </c>
      <c r="E41" s="148" t="str">
        <f>IF($H41="","",VLOOKUP($H41,種目コード!$A$2:$C$42,3))</f>
        <v/>
      </c>
      <c r="F41" s="149" t="str">
        <f t="shared" si="0"/>
        <v>泉丘</v>
      </c>
      <c r="G41" s="149" t="str">
        <f>IF(A41="","",IF(VLOOKUP(A41,基礎DATA!$11:$65546,7)="","",VLOOKUP(A41,基礎DATA!$11:$65546,7)))</f>
        <v/>
      </c>
      <c r="H41" s="52"/>
      <c r="I41" s="187" t="str">
        <f>IF($H41="","",VLOOKUP($H41,種目コード!$A$2:$C$42,2))</f>
        <v/>
      </c>
      <c r="J41" s="218">
        <f>IF(A41="","",IF(VLOOKUP(A41,基礎DATA!$11:$65546,10)="","",VLOOKUP(A41,基礎DATA!$11:$65546,10)))</f>
        <v>1717</v>
      </c>
      <c r="K41" s="218" t="str">
        <f>IF(A41="","",IF(VLOOKUP(A41,基礎DATA!$11:$65546,11)="","",VLOOKUP(A41,基礎DATA!$11:$65546,11)))</f>
        <v>市総体</v>
      </c>
      <c r="L41" s="218" t="str">
        <f>IF(A41="","",IF(VLOOKUP(A41,基礎DATA!$11:$65546,12)="","",VLOOKUP(A41,基礎DATA!$11:$65546,12)))</f>
        <v>北２</v>
      </c>
      <c r="M41" s="218" t="str">
        <f>IF(A41="","",IF(VLOOKUP(A41,基礎DATA!$11:$65546,13)="","",VLOOKUP(A41,基礎DATA!$11:$65546,13)))</f>
        <v>5/30</v>
      </c>
      <c r="N41" s="233" t="str">
        <f t="shared" si="1"/>
        <v/>
      </c>
      <c r="O41" s="288" t="str">
        <f>IF(OR(A41="",H41=""),"",IF(VLOOKUP($H41,種目コード!$A$2:$D$42,4)=4,"○",IF(G41=VLOOKUP($H41,種目コード!$A$2:$D$42,4),"○","×")))</f>
        <v/>
      </c>
    </row>
    <row r="42" spans="1:15" ht="15">
      <c r="A42" s="221">
        <v>104</v>
      </c>
      <c r="B42" s="218" t="str">
        <f>IF(A42="","",IF(VLOOKUP(A42,基礎DATA!$11:$65546,2)="","",VLOOKUP(A42,基礎DATA!$11:$65546,2)))</f>
        <v>0064</v>
      </c>
      <c r="C42" s="274" t="str">
        <f>IF(A42="","",IF(VLOOKUP(A42,基礎DATA!$11:$65546,3)="","",VLOOKUP(A42,基礎DATA!$11:$65546,3)))</f>
        <v>県　六十四</v>
      </c>
      <c r="D42" s="274" t="str">
        <f>IF(A42="","",IF(VLOOKUP(A42,基礎DATA!$11:$65546,4)="","",VLOOKUP(A42,基礎DATA!$11:$65546,4)))</f>
        <v/>
      </c>
      <c r="E42" s="148" t="str">
        <f>IF($H42="","",VLOOKUP($H42,種目コード!$A$2:$C$42,3))</f>
        <v/>
      </c>
      <c r="F42" s="149" t="str">
        <f t="shared" si="0"/>
        <v>泉丘</v>
      </c>
      <c r="G42" s="149" t="str">
        <f>IF(A42="","",IF(VLOOKUP(A42,基礎DATA!$11:$65546,7)="","",VLOOKUP(A42,基礎DATA!$11:$65546,7)))</f>
        <v/>
      </c>
      <c r="H42" s="287"/>
      <c r="I42" s="187" t="str">
        <f>IF($H42="","",VLOOKUP($H42,種目コード!$A$2:$C$42,2))</f>
        <v/>
      </c>
      <c r="J42" s="218">
        <f>IF(A42="","",IF(VLOOKUP(A42,基礎DATA!$11:$65546,10)="","",VLOOKUP(A42,基礎DATA!$11:$65546,10)))</f>
        <v>1396</v>
      </c>
      <c r="K42" s="218" t="str">
        <f>IF(A42="","",IF(VLOOKUP(A42,基礎DATA!$11:$65546,11)="","",VLOOKUP(A42,基礎DATA!$11:$65546,11)))</f>
        <v>県北総体</v>
      </c>
      <c r="L42" s="218" t="str">
        <f>IF(A42="","",IF(VLOOKUP(A42,基礎DATA!$11:$65546,12)="","",VLOOKUP(A42,基礎DATA!$11:$65546,12)))</f>
        <v>北３</v>
      </c>
      <c r="M42" s="218" t="str">
        <f>IF(A42="","",IF(VLOOKUP(A42,基礎DATA!$11:$65546,13)="","",VLOOKUP(A42,基礎DATA!$11:$65546,13)))</f>
        <v>5/30</v>
      </c>
      <c r="N42" s="233" t="str">
        <f t="shared" si="1"/>
        <v/>
      </c>
      <c r="O42" s="288" t="str">
        <f>IF(OR(A42="",H42=""),"",IF(VLOOKUP($H42,種目コード!$A$2:$D$42,4)=4,"○",IF(G42=VLOOKUP($H42,種目コード!$A$2:$D$42,4),"○","×")))</f>
        <v/>
      </c>
    </row>
    <row r="43" spans="1:15" ht="15">
      <c r="A43" s="221">
        <v>105</v>
      </c>
      <c r="B43" s="218" t="str">
        <f>IF(A43="","",IF(VLOOKUP(A43,基礎DATA!$11:$65546,2)="","",VLOOKUP(A43,基礎DATA!$11:$65546,2)))</f>
        <v>0065</v>
      </c>
      <c r="C43" s="274" t="str">
        <f>IF(A43="","",IF(VLOOKUP(A43,基礎DATA!$11:$65546,3)="","",VLOOKUP(A43,基礎DATA!$11:$65546,3)))</f>
        <v>県　六十五</v>
      </c>
      <c r="D43" s="274" t="str">
        <f>IF(A43="","",IF(VLOOKUP(A43,基礎DATA!$11:$65546,4)="","",VLOOKUP(A43,基礎DATA!$11:$65546,4)))</f>
        <v/>
      </c>
      <c r="E43" s="148" t="str">
        <f>IF($H43="","",VLOOKUP($H43,種目コード!$A$2:$C$42,3))</f>
        <v/>
      </c>
      <c r="F43" s="149" t="str">
        <f t="shared" si="0"/>
        <v>泉丘</v>
      </c>
      <c r="G43" s="149" t="str">
        <f>IF(A43="","",IF(VLOOKUP(A43,基礎DATA!$11:$65546,7)="","",VLOOKUP(A43,基礎DATA!$11:$65546,7)))</f>
        <v/>
      </c>
      <c r="H43" s="287"/>
      <c r="I43" s="187" t="str">
        <f>IF($H43="","",VLOOKUP($H43,種目コード!$A$2:$C$42,2))</f>
        <v/>
      </c>
      <c r="J43" s="218">
        <f>IF(A43="","",IF(VLOOKUP(A43,基礎DATA!$11:$65546,10)="","",VLOOKUP(A43,基礎DATA!$11:$65546,10)))</f>
        <v>50364</v>
      </c>
      <c r="K43" s="218" t="str">
        <f>IF(A43="","",IF(VLOOKUP(A43,基礎DATA!$11:$65546,11)="","",VLOOKUP(A43,基礎DATA!$11:$65546,11)))</f>
        <v>市総体</v>
      </c>
      <c r="L43" s="218" t="str">
        <f>IF(A43="","",IF(VLOOKUP(A43,基礎DATA!$11:$65546,12)="","",VLOOKUP(A43,基礎DATA!$11:$65546,12)))</f>
        <v>北４</v>
      </c>
      <c r="M43" s="218" t="str">
        <f>IF(A43="","",IF(VLOOKUP(A43,基礎DATA!$11:$65546,13)="","",VLOOKUP(A43,基礎DATA!$11:$65546,13)))</f>
        <v>5/30</v>
      </c>
      <c r="N43" s="233" t="str">
        <f t="shared" si="1"/>
        <v/>
      </c>
      <c r="O43" s="288" t="str">
        <f>IF(OR(A43="",H43=""),"",IF(VLOOKUP($H43,種目コード!$A$2:$D$42,4)=4,"○",IF(G43=VLOOKUP($H43,種目コード!$A$2:$D$42,4),"○","×")))</f>
        <v/>
      </c>
    </row>
    <row r="44" spans="1:15" ht="15">
      <c r="A44" s="221">
        <v>106</v>
      </c>
      <c r="B44" s="218" t="str">
        <f>IF(A44="","",IF(VLOOKUP(A44,基礎DATA!$11:$65546,2)="","",VLOOKUP(A44,基礎DATA!$11:$65546,2)))</f>
        <v>0066</v>
      </c>
      <c r="C44" s="274" t="str">
        <f>IF(A44="","",IF(VLOOKUP(A44,基礎DATA!$11:$65546,3)="","",VLOOKUP(A44,基礎DATA!$11:$65546,3)))</f>
        <v>県　六十六</v>
      </c>
      <c r="D44" s="274" t="str">
        <f>IF(A44="","",IF(VLOOKUP(A44,基礎DATA!$11:$65546,4)="","",VLOOKUP(A44,基礎DATA!$11:$65546,4)))</f>
        <v/>
      </c>
      <c r="E44" s="148" t="str">
        <f>IF($H44="","",VLOOKUP($H44,種目コード!$A$2:$C$42,3))</f>
        <v/>
      </c>
      <c r="F44" s="149" t="str">
        <f t="shared" si="0"/>
        <v>泉丘</v>
      </c>
      <c r="G44" s="149" t="str">
        <f>IF(A44="","",IF(VLOOKUP(A44,基礎DATA!$11:$65546,7)="","",VLOOKUP(A44,基礎DATA!$11:$65546,7)))</f>
        <v/>
      </c>
      <c r="H44" s="287"/>
      <c r="I44" s="187" t="str">
        <f>IF($H44="","",VLOOKUP($H44,種目コード!$A$2:$C$42,2))</f>
        <v/>
      </c>
      <c r="J44" s="218">
        <f>IF(A44="","",IF(VLOOKUP(A44,基礎DATA!$11:$65546,10)="","",VLOOKUP(A44,基礎DATA!$11:$65546,10)))</f>
        <v>22959</v>
      </c>
      <c r="K44" s="218" t="str">
        <f>IF(A44="","",IF(VLOOKUP(A44,基礎DATA!$11:$65546,11)="","",VLOOKUP(A44,基礎DATA!$11:$65546,11)))</f>
        <v>日立記録会</v>
      </c>
      <c r="L44" s="218" t="str">
        <f>IF(A44="","",IF(VLOOKUP(A44,基礎DATA!$11:$65546,12)="","",VLOOKUP(A44,基礎DATA!$11:$65546,12)))</f>
        <v>北５</v>
      </c>
      <c r="M44" s="218" t="str">
        <f>IF(A44="","",IF(VLOOKUP(A44,基礎DATA!$11:$65546,13)="","",VLOOKUP(A44,基礎DATA!$11:$65546,13)))</f>
        <v>5/30</v>
      </c>
      <c r="N44" s="233" t="str">
        <f t="shared" si="1"/>
        <v/>
      </c>
      <c r="O44" s="288" t="str">
        <f>IF(OR(A44="",H44=""),"",IF(VLOOKUP($H44,種目コード!$A$2:$D$42,4)=4,"○",IF(G44=VLOOKUP($H44,種目コード!$A$2:$D$42,4),"○","×")))</f>
        <v/>
      </c>
    </row>
    <row r="45" spans="1:15" ht="15">
      <c r="A45" s="221">
        <v>107</v>
      </c>
      <c r="B45" s="218" t="str">
        <f>IF(A45="","",IF(VLOOKUP(A45,基礎DATA!$11:$65546,2)="","",VLOOKUP(A45,基礎DATA!$11:$65546,2)))</f>
        <v>0067</v>
      </c>
      <c r="C45" s="274" t="str">
        <f>IF(A45="","",IF(VLOOKUP(A45,基礎DATA!$11:$65546,3)="","",VLOOKUP(A45,基礎DATA!$11:$65546,3)))</f>
        <v>県　六十七</v>
      </c>
      <c r="D45" s="274" t="str">
        <f>IF(A45="","",IF(VLOOKUP(A45,基礎DATA!$11:$65546,4)="","",VLOOKUP(A45,基礎DATA!$11:$65546,4)))</f>
        <v/>
      </c>
      <c r="E45" s="148" t="str">
        <f>IF($H45="","",VLOOKUP($H45,種目コード!$A$2:$C$42,3))</f>
        <v/>
      </c>
      <c r="F45" s="149" t="str">
        <f t="shared" si="0"/>
        <v>泉丘</v>
      </c>
      <c r="G45" s="149" t="str">
        <f>IF(A45="","",IF(VLOOKUP(A45,基礎DATA!$11:$65546,7)="","",VLOOKUP(A45,基礎DATA!$11:$65546,7)))</f>
        <v/>
      </c>
      <c r="H45" s="287"/>
      <c r="I45" s="187" t="str">
        <f>IF($H45="","",VLOOKUP($H45,種目コード!$A$2:$C$42,2))</f>
        <v/>
      </c>
      <c r="J45" s="218">
        <f>IF(A45="","",IF(VLOOKUP(A45,基礎DATA!$11:$65546,10)="","",VLOOKUP(A45,基礎DATA!$11:$65546,10)))</f>
        <v>1404</v>
      </c>
      <c r="K45" s="218" t="str">
        <f>IF(A45="","",IF(VLOOKUP(A45,基礎DATA!$11:$65546,11)="","",VLOOKUP(A45,基礎DATA!$11:$65546,11)))</f>
        <v>市新人</v>
      </c>
      <c r="L45" s="218" t="str">
        <f>IF(A45="","",IF(VLOOKUP(A45,基礎DATA!$11:$65546,12)="","",VLOOKUP(A45,基礎DATA!$11:$65546,12)))</f>
        <v>北６</v>
      </c>
      <c r="M45" s="218" t="str">
        <f>IF(A45="","",IF(VLOOKUP(A45,基礎DATA!$11:$65546,13)="","",VLOOKUP(A45,基礎DATA!$11:$65546,13)))</f>
        <v>5/30</v>
      </c>
      <c r="N45" s="233" t="str">
        <f t="shared" si="1"/>
        <v/>
      </c>
      <c r="O45" s="288" t="str">
        <f>IF(OR(A45="",H45=""),"",IF(VLOOKUP($H45,種目コード!$A$2:$D$42,4)=4,"○",IF(G45=VLOOKUP($H45,種目コード!$A$2:$D$42,4),"○","×")))</f>
        <v/>
      </c>
    </row>
    <row r="46" spans="1:15" ht="15">
      <c r="A46" s="221">
        <v>108</v>
      </c>
      <c r="B46" s="218" t="str">
        <f>IF(A46="","",IF(VLOOKUP(A46,基礎DATA!$11:$65546,2)="","",VLOOKUP(A46,基礎DATA!$11:$65546,2)))</f>
        <v>0068</v>
      </c>
      <c r="C46" s="274" t="str">
        <f>IF(A46="","",IF(VLOOKUP(A46,基礎DATA!$11:$65546,3)="","",VLOOKUP(A46,基礎DATA!$11:$65546,3)))</f>
        <v>県　六十八</v>
      </c>
      <c r="D46" s="274" t="str">
        <f>IF(A46="","",IF(VLOOKUP(A46,基礎DATA!$11:$65546,4)="","",VLOOKUP(A46,基礎DATA!$11:$65546,4)))</f>
        <v/>
      </c>
      <c r="E46" s="148" t="str">
        <f>IF($H46="","",VLOOKUP($H46,種目コード!$A$2:$C$42,3))</f>
        <v/>
      </c>
      <c r="F46" s="149" t="str">
        <f t="shared" si="0"/>
        <v>泉丘</v>
      </c>
      <c r="G46" s="149" t="str">
        <f>IF(A46="","",IF(VLOOKUP(A46,基礎DATA!$11:$65546,7)="","",VLOOKUP(A46,基礎DATA!$11:$65546,7)))</f>
        <v/>
      </c>
      <c r="H46" s="287"/>
      <c r="I46" s="187" t="str">
        <f>IF($H46="","",VLOOKUP($H46,種目コード!$A$2:$C$42,2))</f>
        <v/>
      </c>
      <c r="J46" s="218">
        <f>IF(A46="","",IF(VLOOKUP(A46,基礎DATA!$11:$65546,10)="","",VLOOKUP(A46,基礎DATA!$11:$65546,10)))</f>
        <v>1408</v>
      </c>
      <c r="K46" s="218" t="str">
        <f>IF(A46="","",IF(VLOOKUP(A46,基礎DATA!$11:$65546,11)="","",VLOOKUP(A46,基礎DATA!$11:$65546,11)))</f>
        <v>市総体</v>
      </c>
      <c r="L46" s="218" t="str">
        <f>IF(A46="","",IF(VLOOKUP(A46,基礎DATA!$11:$65546,12)="","",VLOOKUP(A46,基礎DATA!$11:$65546,12)))</f>
        <v>北７</v>
      </c>
      <c r="M46" s="218" t="str">
        <f>IF(A46="","",IF(VLOOKUP(A46,基礎DATA!$11:$65546,13)="","",VLOOKUP(A46,基礎DATA!$11:$65546,13)))</f>
        <v>5/30</v>
      </c>
      <c r="N46" s="233" t="str">
        <f t="shared" si="1"/>
        <v/>
      </c>
      <c r="O46" s="288" t="str">
        <f>IF(OR(A46="",H46=""),"",IF(VLOOKUP($H46,種目コード!$A$2:$D$42,4)=4,"○",IF(G46=VLOOKUP($H46,種目コード!$A$2:$D$42,4),"○","×")))</f>
        <v/>
      </c>
    </row>
    <row r="47" spans="1:15" ht="15">
      <c r="A47" s="221">
        <v>109</v>
      </c>
      <c r="B47" s="218" t="str">
        <f>IF(A47="","",IF(VLOOKUP(A47,基礎DATA!$11:$65546,2)="","",VLOOKUP(A47,基礎DATA!$11:$65546,2)))</f>
        <v>0069</v>
      </c>
      <c r="C47" s="274" t="str">
        <f>IF(A47="","",IF(VLOOKUP(A47,基礎DATA!$11:$65546,3)="","",VLOOKUP(A47,基礎DATA!$11:$65546,3)))</f>
        <v>県　六十九</v>
      </c>
      <c r="D47" s="274" t="str">
        <f>IF(A47="","",IF(VLOOKUP(A47,基礎DATA!$11:$65546,4)="","",VLOOKUP(A47,基礎DATA!$11:$65546,4)))</f>
        <v/>
      </c>
      <c r="E47" s="148" t="str">
        <f>IF($H47="","",VLOOKUP($H47,種目コード!$A$2:$C$42,3))</f>
        <v/>
      </c>
      <c r="F47" s="149" t="str">
        <f t="shared" si="0"/>
        <v>泉丘</v>
      </c>
      <c r="G47" s="149" t="str">
        <f>IF(A47="","",IF(VLOOKUP(A47,基礎DATA!$11:$65546,7)="","",VLOOKUP(A47,基礎DATA!$11:$65546,7)))</f>
        <v/>
      </c>
      <c r="H47" s="287"/>
      <c r="I47" s="187" t="str">
        <f>IF($H47="","",VLOOKUP($H47,種目コード!$A$2:$C$42,2))</f>
        <v/>
      </c>
      <c r="J47" s="218">
        <f>IF(A47="","",IF(VLOOKUP(A47,基礎DATA!$11:$65546,10)="","",VLOOKUP(A47,基礎DATA!$11:$65546,10)))</f>
        <v>2939</v>
      </c>
      <c r="K47" s="218" t="str">
        <f>IF(A47="","",IF(VLOOKUP(A47,基礎DATA!$11:$65546,11)="","",VLOOKUP(A47,基礎DATA!$11:$65546,11)))</f>
        <v>市新人</v>
      </c>
      <c r="L47" s="218" t="str">
        <f>IF(A47="","",IF(VLOOKUP(A47,基礎DATA!$11:$65546,12)="","",VLOOKUP(A47,基礎DATA!$11:$65546,12)))</f>
        <v>北８</v>
      </c>
      <c r="M47" s="218" t="str">
        <f>IF(A47="","",IF(VLOOKUP(A47,基礎DATA!$11:$65546,13)="","",VLOOKUP(A47,基礎DATA!$11:$65546,13)))</f>
        <v>5/30</v>
      </c>
      <c r="N47" s="233" t="str">
        <f t="shared" si="1"/>
        <v/>
      </c>
      <c r="O47" s="288" t="str">
        <f>IF(OR(A47="",H47=""),"",IF(VLOOKUP($H47,種目コード!$A$2:$D$42,4)=4,"○",IF(G47=VLOOKUP($H47,種目コード!$A$2:$D$42,4),"○","×")))</f>
        <v/>
      </c>
    </row>
    <row r="48" spans="1:15" ht="15">
      <c r="A48" s="221">
        <v>110</v>
      </c>
      <c r="B48" s="218" t="str">
        <f>IF(A48="","",IF(VLOOKUP(A48,基礎DATA!$11:$65546,2)="","",VLOOKUP(A48,基礎DATA!$11:$65546,2)))</f>
        <v>0070</v>
      </c>
      <c r="C48" s="274" t="str">
        <f>IF(A48="","",IF(VLOOKUP(A48,基礎DATA!$11:$65546,3)="","",VLOOKUP(A48,基礎DATA!$11:$65546,3)))</f>
        <v>県　七十</v>
      </c>
      <c r="D48" s="274" t="str">
        <f>IF(A48="","",IF(VLOOKUP(A48,基礎DATA!$11:$65546,4)="","",VLOOKUP(A48,基礎DATA!$11:$65546,4)))</f>
        <v/>
      </c>
      <c r="E48" s="148" t="str">
        <f>IF($H48="","",VLOOKUP($H48,種目コード!$A$2:$C$42,3))</f>
        <v/>
      </c>
      <c r="F48" s="149" t="str">
        <f t="shared" si="0"/>
        <v>泉丘</v>
      </c>
      <c r="G48" s="149" t="str">
        <f>IF(A48="","",IF(VLOOKUP(A48,基礎DATA!$11:$65546,7)="","",VLOOKUP(A48,基礎DATA!$11:$65546,7)))</f>
        <v/>
      </c>
      <c r="H48" s="287"/>
      <c r="I48" s="187" t="str">
        <f>IF($H48="","",VLOOKUP($H48,種目コード!$A$2:$C$42,2))</f>
        <v/>
      </c>
      <c r="J48" s="218" t="str">
        <f>IF(A48="","",IF(VLOOKUP(A48,基礎DATA!$11:$65546,10)="","",VLOOKUP(A48,基礎DATA!$11:$65546,10)))</f>
        <v/>
      </c>
      <c r="K48" s="218" t="str">
        <f>IF(A48="","",IF(VLOOKUP(A48,基礎DATA!$11:$65546,11)="","",VLOOKUP(A48,基礎DATA!$11:$65546,11)))</f>
        <v/>
      </c>
      <c r="L48" s="218" t="str">
        <f>IF(A48="","",IF(VLOOKUP(A48,基礎DATA!$11:$65546,12)="","",VLOOKUP(A48,基礎DATA!$11:$65546,12)))</f>
        <v>北1</v>
      </c>
      <c r="M48" s="218" t="str">
        <f>IF(A48="","",IF(VLOOKUP(A48,基礎DATA!$11:$65546,13)="","",VLOOKUP(A48,基礎DATA!$11:$65546,13)))</f>
        <v>5/30</v>
      </c>
      <c r="N48" s="233" t="str">
        <f t="shared" si="1"/>
        <v/>
      </c>
      <c r="O48" s="288" t="str">
        <f>IF(OR(A48="",H48=""),"",IF(VLOOKUP($H48,種目コード!$A$2:$D$42,4)=4,"○",IF(G48=VLOOKUP($H48,種目コード!$A$2:$D$42,4),"○","×")))</f>
        <v/>
      </c>
    </row>
    <row r="49" spans="1:15" ht="15">
      <c r="A49" s="221">
        <v>111</v>
      </c>
      <c r="B49" s="218" t="str">
        <f>IF(A49="","",IF(VLOOKUP(A49,基礎DATA!$11:$65546,2)="","",VLOOKUP(A49,基礎DATA!$11:$65546,2)))</f>
        <v>0071</v>
      </c>
      <c r="C49" s="274" t="str">
        <f>IF(A49="","",IF(VLOOKUP(A49,基礎DATA!$11:$65546,3)="","",VLOOKUP(A49,基礎DATA!$11:$65546,3)))</f>
        <v>県　七十一</v>
      </c>
      <c r="D49" s="274" t="str">
        <f>IF(A49="","",IF(VLOOKUP(A49,基礎DATA!$11:$65546,4)="","",VLOOKUP(A49,基礎DATA!$11:$65546,4)))</f>
        <v/>
      </c>
      <c r="E49" s="148" t="str">
        <f>IF($H49="","",VLOOKUP($H49,種目コード!$A$2:$C$42,3))</f>
        <v/>
      </c>
      <c r="F49" s="149" t="str">
        <f t="shared" si="0"/>
        <v>泉丘</v>
      </c>
      <c r="G49" s="149" t="str">
        <f>IF(A49="","",IF(VLOOKUP(A49,基礎DATA!$11:$65546,7)="","",VLOOKUP(A49,基礎DATA!$11:$65546,7)))</f>
        <v/>
      </c>
      <c r="H49" s="287"/>
      <c r="I49" s="187" t="str">
        <f>IF($H49="","",VLOOKUP($H49,種目コード!$A$2:$C$42,2))</f>
        <v/>
      </c>
      <c r="J49" s="218" t="str">
        <f>IF(A49="","",IF(VLOOKUP(A49,基礎DATA!$11:$65546,10)="","",VLOOKUP(A49,基礎DATA!$11:$65546,10)))</f>
        <v/>
      </c>
      <c r="K49" s="218" t="str">
        <f>IF(A49="","",IF(VLOOKUP(A49,基礎DATA!$11:$65546,11)="","",VLOOKUP(A49,基礎DATA!$11:$65546,11)))</f>
        <v/>
      </c>
      <c r="L49" s="218" t="str">
        <f>IF(A49="","",IF(VLOOKUP(A49,基礎DATA!$11:$65546,12)="","",VLOOKUP(A49,基礎DATA!$11:$65546,12)))</f>
        <v>北２</v>
      </c>
      <c r="M49" s="218" t="str">
        <f>IF(A49="","",IF(VLOOKUP(A49,基礎DATA!$11:$65546,13)="","",VLOOKUP(A49,基礎DATA!$11:$65546,13)))</f>
        <v>5/30</v>
      </c>
      <c r="N49" s="233" t="str">
        <f t="shared" si="1"/>
        <v/>
      </c>
      <c r="O49" s="288" t="str">
        <f>IF(OR(A49="",H49=""),"",IF(VLOOKUP($H49,種目コード!$A$2:$D$42,4)=4,"○",IF(G49=VLOOKUP($H49,種目コード!$A$2:$D$42,4),"○","×")))</f>
        <v/>
      </c>
    </row>
    <row r="50" spans="1:15" ht="15">
      <c r="A50" s="221">
        <v>112</v>
      </c>
      <c r="B50" s="218" t="str">
        <f>IF(A50="","",IF(VLOOKUP(A50,基礎DATA!$11:$65546,2)="","",VLOOKUP(A50,基礎DATA!$11:$65546,2)))</f>
        <v>0072</v>
      </c>
      <c r="C50" s="274" t="str">
        <f>IF(A50="","",IF(VLOOKUP(A50,基礎DATA!$11:$65546,3)="","",VLOOKUP(A50,基礎DATA!$11:$65546,3)))</f>
        <v>県　七十二</v>
      </c>
      <c r="D50" s="274" t="str">
        <f>IF(A50="","",IF(VLOOKUP(A50,基礎DATA!$11:$65546,4)="","",VLOOKUP(A50,基礎DATA!$11:$65546,4)))</f>
        <v/>
      </c>
      <c r="E50" s="148" t="str">
        <f>IF($H50="","",VLOOKUP($H50,種目コード!$A$2:$C$42,3))</f>
        <v/>
      </c>
      <c r="F50" s="149" t="str">
        <f t="shared" si="0"/>
        <v>泉丘</v>
      </c>
      <c r="G50" s="149" t="str">
        <f>IF(A50="","",IF(VLOOKUP(A50,基礎DATA!$11:$65546,7)="","",VLOOKUP(A50,基礎DATA!$11:$65546,7)))</f>
        <v/>
      </c>
      <c r="H50" s="287"/>
      <c r="I50" s="187" t="str">
        <f>IF($H50="","",VLOOKUP($H50,種目コード!$A$2:$C$42,2))</f>
        <v/>
      </c>
      <c r="J50" s="218" t="str">
        <f>IF(A50="","",IF(VLOOKUP(A50,基礎DATA!$11:$65546,10)="","",VLOOKUP(A50,基礎DATA!$11:$65546,10)))</f>
        <v/>
      </c>
      <c r="K50" s="218" t="str">
        <f>IF(A50="","",IF(VLOOKUP(A50,基礎DATA!$11:$65546,11)="","",VLOOKUP(A50,基礎DATA!$11:$65546,11)))</f>
        <v/>
      </c>
      <c r="L50" s="218" t="str">
        <f>IF(A50="","",IF(VLOOKUP(A50,基礎DATA!$11:$65546,12)="","",VLOOKUP(A50,基礎DATA!$11:$65546,12)))</f>
        <v>北３</v>
      </c>
      <c r="M50" s="218" t="str">
        <f>IF(A50="","",IF(VLOOKUP(A50,基礎DATA!$11:$65546,13)="","",VLOOKUP(A50,基礎DATA!$11:$65546,13)))</f>
        <v>5/30</v>
      </c>
      <c r="N50" s="233" t="str">
        <f t="shared" si="1"/>
        <v/>
      </c>
      <c r="O50" s="288" t="str">
        <f>IF(OR(A50="",H50=""),"",IF(VLOOKUP($H50,種目コード!$A$2:$D$42,4)=4,"○",IF(G50=VLOOKUP($H50,種目コード!$A$2:$D$42,4),"○","×")))</f>
        <v/>
      </c>
    </row>
    <row r="51" spans="1:15" ht="15">
      <c r="A51" s="221">
        <v>113</v>
      </c>
      <c r="B51" s="218" t="str">
        <f>IF(A51="","",IF(VLOOKUP(A51,基礎DATA!$11:$65546,2)="","",VLOOKUP(A51,基礎DATA!$11:$65546,2)))</f>
        <v>0073</v>
      </c>
      <c r="C51" s="274" t="str">
        <f>IF(A51="","",IF(VLOOKUP(A51,基礎DATA!$11:$65546,3)="","",VLOOKUP(A51,基礎DATA!$11:$65546,3)))</f>
        <v>県　七十三</v>
      </c>
      <c r="D51" s="274" t="str">
        <f>IF(A51="","",IF(VLOOKUP(A51,基礎DATA!$11:$65546,4)="","",VLOOKUP(A51,基礎DATA!$11:$65546,4)))</f>
        <v/>
      </c>
      <c r="E51" s="148" t="str">
        <f>IF($H51="","",VLOOKUP($H51,種目コード!$A$2:$C$42,3))</f>
        <v/>
      </c>
      <c r="F51" s="149" t="str">
        <f t="shared" si="0"/>
        <v>泉丘</v>
      </c>
      <c r="G51" s="149" t="str">
        <f>IF(A51="","",IF(VLOOKUP(A51,基礎DATA!$11:$65546,7)="","",VLOOKUP(A51,基礎DATA!$11:$65546,7)))</f>
        <v/>
      </c>
      <c r="H51" s="287"/>
      <c r="I51" s="187" t="str">
        <f>IF($H51="","",VLOOKUP($H51,種目コード!$A$2:$C$42,2))</f>
        <v/>
      </c>
      <c r="J51" s="218" t="str">
        <f>IF(A51="","",IF(VLOOKUP(A51,基礎DATA!$11:$65546,10)="","",VLOOKUP(A51,基礎DATA!$11:$65546,10)))</f>
        <v/>
      </c>
      <c r="K51" s="218" t="str">
        <f>IF(A51="","",IF(VLOOKUP(A51,基礎DATA!$11:$65546,11)="","",VLOOKUP(A51,基礎DATA!$11:$65546,11)))</f>
        <v/>
      </c>
      <c r="L51" s="218" t="str">
        <f>IF(A51="","",IF(VLOOKUP(A51,基礎DATA!$11:$65546,12)="","",VLOOKUP(A51,基礎DATA!$11:$65546,12)))</f>
        <v>北４</v>
      </c>
      <c r="M51" s="218" t="str">
        <f>IF(A51="","",IF(VLOOKUP(A51,基礎DATA!$11:$65546,13)="","",VLOOKUP(A51,基礎DATA!$11:$65546,13)))</f>
        <v>5/30</v>
      </c>
      <c r="N51" s="233" t="str">
        <f t="shared" si="1"/>
        <v/>
      </c>
      <c r="O51" s="288" t="str">
        <f>IF(OR(A51="",H51=""),"",IF(VLOOKUP($H51,種目コード!$A$2:$D$42,4)=4,"○",IF(G51=VLOOKUP($H51,種目コード!$A$2:$D$42,4),"○","×")))</f>
        <v/>
      </c>
    </row>
    <row r="52" spans="1:15" ht="15">
      <c r="A52" s="221">
        <v>114</v>
      </c>
      <c r="B52" s="218" t="str">
        <f>IF(A52="","",IF(VLOOKUP(A52,基礎DATA!$11:$65546,2)="","",VLOOKUP(A52,基礎DATA!$11:$65546,2)))</f>
        <v>0074</v>
      </c>
      <c r="C52" s="274" t="str">
        <f>IF(A52="","",IF(VLOOKUP(A52,基礎DATA!$11:$65546,3)="","",VLOOKUP(A52,基礎DATA!$11:$65546,3)))</f>
        <v>県　七十四</v>
      </c>
      <c r="D52" s="274" t="str">
        <f>IF(A52="","",IF(VLOOKUP(A52,基礎DATA!$11:$65546,4)="","",VLOOKUP(A52,基礎DATA!$11:$65546,4)))</f>
        <v/>
      </c>
      <c r="E52" s="148" t="str">
        <f>IF($H52="","",VLOOKUP($H52,種目コード!$A$2:$C$42,3))</f>
        <v/>
      </c>
      <c r="F52" s="149" t="str">
        <f t="shared" si="0"/>
        <v>泉丘</v>
      </c>
      <c r="G52" s="149" t="str">
        <f>IF(A52="","",IF(VLOOKUP(A52,基礎DATA!$11:$65546,7)="","",VLOOKUP(A52,基礎DATA!$11:$65546,7)))</f>
        <v/>
      </c>
      <c r="H52" s="287"/>
      <c r="I52" s="187" t="str">
        <f>IF($H52="","",VLOOKUP($H52,種目コード!$A$2:$C$42,2))</f>
        <v/>
      </c>
      <c r="J52" s="218" t="str">
        <f>IF(A52="","",IF(VLOOKUP(A52,基礎DATA!$11:$65546,10)="","",VLOOKUP(A52,基礎DATA!$11:$65546,10)))</f>
        <v/>
      </c>
      <c r="K52" s="218" t="str">
        <f>IF(A52="","",IF(VLOOKUP(A52,基礎DATA!$11:$65546,11)="","",VLOOKUP(A52,基礎DATA!$11:$65546,11)))</f>
        <v/>
      </c>
      <c r="L52" s="218" t="str">
        <f>IF(A52="","",IF(VLOOKUP(A52,基礎DATA!$11:$65546,12)="","",VLOOKUP(A52,基礎DATA!$11:$65546,12)))</f>
        <v>北５</v>
      </c>
      <c r="M52" s="218" t="str">
        <f>IF(A52="","",IF(VLOOKUP(A52,基礎DATA!$11:$65546,13)="","",VLOOKUP(A52,基礎DATA!$11:$65546,13)))</f>
        <v>5/30</v>
      </c>
      <c r="N52" s="233" t="str">
        <f t="shared" si="1"/>
        <v/>
      </c>
      <c r="O52" s="288" t="str">
        <f>IF(OR(A52="",H52=""),"",IF(VLOOKUP($H52,種目コード!$A$2:$D$42,4)=4,"○",IF(G52=VLOOKUP($H52,種目コード!$A$2:$D$42,4),"○","×")))</f>
        <v/>
      </c>
    </row>
    <row r="53" spans="1:15" ht="15">
      <c r="A53" s="221">
        <v>115</v>
      </c>
      <c r="B53" s="218" t="str">
        <f>IF(A53="","",IF(VLOOKUP(A53,基礎DATA!$11:$65546,2)="","",VLOOKUP(A53,基礎DATA!$11:$65546,2)))</f>
        <v>0075</v>
      </c>
      <c r="C53" s="274" t="str">
        <f>IF(A53="","",IF(VLOOKUP(A53,基礎DATA!$11:$65546,3)="","",VLOOKUP(A53,基礎DATA!$11:$65546,3)))</f>
        <v>県　七十五</v>
      </c>
      <c r="D53" s="274" t="str">
        <f>IF(A53="","",IF(VLOOKUP(A53,基礎DATA!$11:$65546,4)="","",VLOOKUP(A53,基礎DATA!$11:$65546,4)))</f>
        <v/>
      </c>
      <c r="E53" s="148" t="str">
        <f>IF($H53="","",VLOOKUP($H53,種目コード!$A$2:$C$42,3))</f>
        <v/>
      </c>
      <c r="F53" s="149" t="str">
        <f t="shared" si="0"/>
        <v>泉丘</v>
      </c>
      <c r="G53" s="149" t="str">
        <f>IF(A53="","",IF(VLOOKUP(A53,基礎DATA!$11:$65546,7)="","",VLOOKUP(A53,基礎DATA!$11:$65546,7)))</f>
        <v/>
      </c>
      <c r="H53" s="287"/>
      <c r="I53" s="187" t="str">
        <f>IF($H53="","",VLOOKUP($H53,種目コード!$A$2:$C$42,2))</f>
        <v/>
      </c>
      <c r="J53" s="218" t="str">
        <f>IF(A53="","",IF(VLOOKUP(A53,基礎DATA!$11:$65546,10)="","",VLOOKUP(A53,基礎DATA!$11:$65546,10)))</f>
        <v/>
      </c>
      <c r="K53" s="218" t="str">
        <f>IF(A53="","",IF(VLOOKUP(A53,基礎DATA!$11:$65546,11)="","",VLOOKUP(A53,基礎DATA!$11:$65546,11)))</f>
        <v/>
      </c>
      <c r="L53" s="218" t="str">
        <f>IF(A53="","",IF(VLOOKUP(A53,基礎DATA!$11:$65546,12)="","",VLOOKUP(A53,基礎DATA!$11:$65546,12)))</f>
        <v/>
      </c>
      <c r="M53" s="218" t="str">
        <f>IF(A53="","",IF(VLOOKUP(A53,基礎DATA!$11:$65546,13)="","",VLOOKUP(A53,基礎DATA!$11:$65546,13)))</f>
        <v/>
      </c>
      <c r="N53" s="233" t="str">
        <f t="shared" si="1"/>
        <v/>
      </c>
      <c r="O53" s="288" t="str">
        <f>IF(OR(A53="",H53=""),"",IF(VLOOKUP($H53,種目コード!$A$2:$D$42,4)=4,"○",IF(G53=VLOOKUP($H53,種目コード!$A$2:$D$42,4),"○","×")))</f>
        <v/>
      </c>
    </row>
    <row r="54" spans="1:15" ht="15">
      <c r="A54" s="221">
        <v>116</v>
      </c>
      <c r="B54" s="218" t="str">
        <f>IF(A54="","",IF(VLOOKUP(A54,基礎DATA!$11:$65546,2)="","",VLOOKUP(A54,基礎DATA!$11:$65546,2)))</f>
        <v>0076</v>
      </c>
      <c r="C54" s="274" t="str">
        <f>IF(A54="","",IF(VLOOKUP(A54,基礎DATA!$11:$65546,3)="","",VLOOKUP(A54,基礎DATA!$11:$65546,3)))</f>
        <v>県　七十六</v>
      </c>
      <c r="D54" s="274" t="str">
        <f>IF(A54="","",IF(VLOOKUP(A54,基礎DATA!$11:$65546,4)="","",VLOOKUP(A54,基礎DATA!$11:$65546,4)))</f>
        <v/>
      </c>
      <c r="E54" s="148" t="str">
        <f>IF($H54="","",VLOOKUP($H54,種目コード!$A$2:$C$42,3))</f>
        <v/>
      </c>
      <c r="F54" s="149" t="str">
        <f t="shared" si="0"/>
        <v>泉丘</v>
      </c>
      <c r="G54" s="149" t="str">
        <f>IF(A54="","",IF(VLOOKUP(A54,基礎DATA!$11:$65546,7)="","",VLOOKUP(A54,基礎DATA!$11:$65546,7)))</f>
        <v/>
      </c>
      <c r="H54" s="287"/>
      <c r="I54" s="187" t="str">
        <f>IF($H54="","",VLOOKUP($H54,種目コード!$A$2:$C$42,2))</f>
        <v/>
      </c>
      <c r="J54" s="218" t="str">
        <f>IF(A54="","",IF(VLOOKUP(A54,基礎DATA!$11:$65546,10)="","",VLOOKUP(A54,基礎DATA!$11:$65546,10)))</f>
        <v/>
      </c>
      <c r="K54" s="218" t="str">
        <f>IF(A54="","",IF(VLOOKUP(A54,基礎DATA!$11:$65546,11)="","",VLOOKUP(A54,基礎DATA!$11:$65546,11)))</f>
        <v/>
      </c>
      <c r="L54" s="218" t="str">
        <f>IF(A54="","",IF(VLOOKUP(A54,基礎DATA!$11:$65546,12)="","",VLOOKUP(A54,基礎DATA!$11:$65546,12)))</f>
        <v/>
      </c>
      <c r="M54" s="218" t="str">
        <f>IF(A54="","",IF(VLOOKUP(A54,基礎DATA!$11:$65546,13)="","",VLOOKUP(A54,基礎DATA!$11:$65546,13)))</f>
        <v/>
      </c>
      <c r="N54" s="233" t="str">
        <f t="shared" si="1"/>
        <v/>
      </c>
      <c r="O54" s="288" t="str">
        <f>IF(OR(A54="",H54=""),"",IF(VLOOKUP($H54,種目コード!$A$2:$D$42,4)=4,"○",IF(G54=VLOOKUP($H54,種目コード!$A$2:$D$42,4),"○","×")))</f>
        <v/>
      </c>
    </row>
    <row r="55" spans="1:15" ht="15">
      <c r="A55" s="221">
        <v>117</v>
      </c>
      <c r="B55" s="218" t="str">
        <f>IF(A55="","",IF(VLOOKUP(A55,基礎DATA!$11:$65546,2)="","",VLOOKUP(A55,基礎DATA!$11:$65546,2)))</f>
        <v>0077</v>
      </c>
      <c r="C55" s="274" t="str">
        <f>IF(A55="","",IF(VLOOKUP(A55,基礎DATA!$11:$65546,3)="","",VLOOKUP(A55,基礎DATA!$11:$65546,3)))</f>
        <v>県　七十七</v>
      </c>
      <c r="D55" s="274" t="str">
        <f>IF(A55="","",IF(VLOOKUP(A55,基礎DATA!$11:$65546,4)="","",VLOOKUP(A55,基礎DATA!$11:$65546,4)))</f>
        <v/>
      </c>
      <c r="E55" s="148" t="str">
        <f>IF($H55="","",VLOOKUP($H55,種目コード!$A$2:$C$42,3))</f>
        <v/>
      </c>
      <c r="F55" s="149" t="str">
        <f t="shared" si="0"/>
        <v>泉丘</v>
      </c>
      <c r="G55" s="149" t="str">
        <f>IF(A55="","",IF(VLOOKUP(A55,基礎DATA!$11:$65546,7)="","",VLOOKUP(A55,基礎DATA!$11:$65546,7)))</f>
        <v/>
      </c>
      <c r="H55" s="287"/>
      <c r="I55" s="187" t="str">
        <f>IF($H55="","",VLOOKUP($H55,種目コード!$A$2:$C$42,2))</f>
        <v/>
      </c>
      <c r="J55" s="218" t="str">
        <f>IF(A55="","",IF(VLOOKUP(A55,基礎DATA!$11:$65546,10)="","",VLOOKUP(A55,基礎DATA!$11:$65546,10)))</f>
        <v/>
      </c>
      <c r="K55" s="218" t="str">
        <f>IF(A55="","",IF(VLOOKUP(A55,基礎DATA!$11:$65546,11)="","",VLOOKUP(A55,基礎DATA!$11:$65546,11)))</f>
        <v/>
      </c>
      <c r="L55" s="218" t="str">
        <f>IF(A55="","",IF(VLOOKUP(A55,基礎DATA!$11:$65546,12)="","",VLOOKUP(A55,基礎DATA!$11:$65546,12)))</f>
        <v/>
      </c>
      <c r="M55" s="218" t="str">
        <f>IF(A55="","",IF(VLOOKUP(A55,基礎DATA!$11:$65546,13)="","",VLOOKUP(A55,基礎DATA!$11:$65546,13)))</f>
        <v/>
      </c>
      <c r="N55" s="233" t="str">
        <f t="shared" si="1"/>
        <v/>
      </c>
      <c r="O55" s="288" t="str">
        <f>IF(OR(A55="",H55=""),"",IF(VLOOKUP($H55,種目コード!$A$2:$D$42,4)=4,"○",IF(G55=VLOOKUP($H55,種目コード!$A$2:$D$42,4),"○","×")))</f>
        <v/>
      </c>
    </row>
    <row r="56" spans="1:15" ht="15">
      <c r="A56" s="221">
        <v>118</v>
      </c>
      <c r="B56" s="218" t="str">
        <f>IF(A56="","",IF(VLOOKUP(A56,基礎DATA!$11:$65546,2)="","",VLOOKUP(A56,基礎DATA!$11:$65546,2)))</f>
        <v>0078</v>
      </c>
      <c r="C56" s="274" t="str">
        <f>IF(A56="","",IF(VLOOKUP(A56,基礎DATA!$11:$65546,3)="","",VLOOKUP(A56,基礎DATA!$11:$65546,3)))</f>
        <v>県　七十八</v>
      </c>
      <c r="D56" s="274" t="str">
        <f>IF(A56="","",IF(VLOOKUP(A56,基礎DATA!$11:$65546,4)="","",VLOOKUP(A56,基礎DATA!$11:$65546,4)))</f>
        <v/>
      </c>
      <c r="E56" s="148" t="str">
        <f>IF($H56="","",VLOOKUP($H56,種目コード!$A$2:$C$42,3))</f>
        <v/>
      </c>
      <c r="F56" s="149" t="str">
        <f t="shared" si="0"/>
        <v>泉丘</v>
      </c>
      <c r="G56" s="149" t="str">
        <f>IF(A56="","",IF(VLOOKUP(A56,基礎DATA!$11:$65546,7)="","",VLOOKUP(A56,基礎DATA!$11:$65546,7)))</f>
        <v/>
      </c>
      <c r="H56" s="287"/>
      <c r="I56" s="187" t="str">
        <f>IF($H56="","",VLOOKUP($H56,種目コード!$A$2:$C$42,2))</f>
        <v/>
      </c>
      <c r="J56" s="218" t="str">
        <f>IF(A56="","",IF(VLOOKUP(A56,基礎DATA!$11:$65546,10)="","",VLOOKUP(A56,基礎DATA!$11:$65546,10)))</f>
        <v/>
      </c>
      <c r="K56" s="218" t="str">
        <f>IF(A56="","",IF(VLOOKUP(A56,基礎DATA!$11:$65546,11)="","",VLOOKUP(A56,基礎DATA!$11:$65546,11)))</f>
        <v/>
      </c>
      <c r="L56" s="218" t="str">
        <f>IF(A56="","",IF(VLOOKUP(A56,基礎DATA!$11:$65546,12)="","",VLOOKUP(A56,基礎DATA!$11:$65546,12)))</f>
        <v/>
      </c>
      <c r="M56" s="218" t="str">
        <f>IF(A56="","",IF(VLOOKUP(A56,基礎DATA!$11:$65546,13)="","",VLOOKUP(A56,基礎DATA!$11:$65546,13)))</f>
        <v/>
      </c>
      <c r="N56" s="233" t="str">
        <f t="shared" si="1"/>
        <v/>
      </c>
      <c r="O56" s="288" t="str">
        <f>IF(OR(A56="",H56=""),"",IF(VLOOKUP($H56,種目コード!$A$2:$D$42,4)=4,"○",IF(G56=VLOOKUP($H56,種目コード!$A$2:$D$42,4),"○","×")))</f>
        <v/>
      </c>
    </row>
    <row r="57" spans="1:15" ht="15">
      <c r="A57" s="221">
        <v>119</v>
      </c>
      <c r="B57" s="218" t="str">
        <f>IF(A57="","",IF(VLOOKUP(A57,基礎DATA!$11:$65546,2)="","",VLOOKUP(A57,基礎DATA!$11:$65546,2)))</f>
        <v>0079</v>
      </c>
      <c r="C57" s="274" t="str">
        <f>IF(A57="","",IF(VLOOKUP(A57,基礎DATA!$11:$65546,3)="","",VLOOKUP(A57,基礎DATA!$11:$65546,3)))</f>
        <v>県　七十九</v>
      </c>
      <c r="D57" s="274" t="str">
        <f>IF(A57="","",IF(VLOOKUP(A57,基礎DATA!$11:$65546,4)="","",VLOOKUP(A57,基礎DATA!$11:$65546,4)))</f>
        <v/>
      </c>
      <c r="E57" s="148" t="str">
        <f>IF($H57="","",VLOOKUP($H57,種目コード!$A$2:$C$42,3))</f>
        <v/>
      </c>
      <c r="F57" s="149" t="str">
        <f t="shared" si="0"/>
        <v>泉丘</v>
      </c>
      <c r="G57" s="149" t="str">
        <f>IF(A57="","",IF(VLOOKUP(A57,基礎DATA!$11:$65546,7)="","",VLOOKUP(A57,基礎DATA!$11:$65546,7)))</f>
        <v/>
      </c>
      <c r="H57" s="287"/>
      <c r="I57" s="187" t="str">
        <f>IF($H57="","",VLOOKUP($H57,種目コード!$A$2:$C$42,2))</f>
        <v/>
      </c>
      <c r="J57" s="218" t="str">
        <f>IF(A57="","",IF(VLOOKUP(A57,基礎DATA!$11:$65546,10)="","",VLOOKUP(A57,基礎DATA!$11:$65546,10)))</f>
        <v/>
      </c>
      <c r="K57" s="218" t="str">
        <f>IF(A57="","",IF(VLOOKUP(A57,基礎DATA!$11:$65546,11)="","",VLOOKUP(A57,基礎DATA!$11:$65546,11)))</f>
        <v/>
      </c>
      <c r="L57" s="218" t="str">
        <f>IF(A57="","",IF(VLOOKUP(A57,基礎DATA!$11:$65546,12)="","",VLOOKUP(A57,基礎DATA!$11:$65546,12)))</f>
        <v/>
      </c>
      <c r="M57" s="218" t="str">
        <f>IF(A57="","",IF(VLOOKUP(A57,基礎DATA!$11:$65546,13)="","",VLOOKUP(A57,基礎DATA!$11:$65546,13)))</f>
        <v/>
      </c>
      <c r="N57" s="233" t="str">
        <f t="shared" si="1"/>
        <v/>
      </c>
      <c r="O57" s="288" t="str">
        <f>IF(OR(A57="",H57=""),"",IF(VLOOKUP($H57,種目コード!$A$2:$D$42,4)=4,"○",IF(G57=VLOOKUP($H57,種目コード!$A$2:$D$42,4),"○","×")))</f>
        <v/>
      </c>
    </row>
    <row r="58" spans="1:15" ht="15">
      <c r="A58" s="221">
        <v>120</v>
      </c>
      <c r="B58" s="218" t="str">
        <f>IF(A58="","",IF(VLOOKUP(A58,基礎DATA!$11:$65546,2)="","",VLOOKUP(A58,基礎DATA!$11:$65546,2)))</f>
        <v>0080</v>
      </c>
      <c r="C58" s="274" t="str">
        <f>IF(A58="","",IF(VLOOKUP(A58,基礎DATA!$11:$65546,3)="","",VLOOKUP(A58,基礎DATA!$11:$65546,3)))</f>
        <v>県　八十</v>
      </c>
      <c r="D58" s="274" t="str">
        <f>IF(A58="","",IF(VLOOKUP(A58,基礎DATA!$11:$65546,4)="","",VLOOKUP(A58,基礎DATA!$11:$65546,4)))</f>
        <v/>
      </c>
      <c r="E58" s="148" t="str">
        <f>IF($H58="","",VLOOKUP($H58,種目コード!$A$2:$C$42,3))</f>
        <v/>
      </c>
      <c r="F58" s="149" t="str">
        <f t="shared" si="0"/>
        <v>泉丘</v>
      </c>
      <c r="G58" s="149" t="str">
        <f>IF(A58="","",IF(VLOOKUP(A58,基礎DATA!$11:$65546,7)="","",VLOOKUP(A58,基礎DATA!$11:$65546,7)))</f>
        <v/>
      </c>
      <c r="H58" s="287"/>
      <c r="I58" s="187" t="str">
        <f>IF($H58="","",VLOOKUP($H58,種目コード!$A$2:$C$42,2))</f>
        <v/>
      </c>
      <c r="J58" s="218" t="str">
        <f>IF(A58="","",IF(VLOOKUP(A58,基礎DATA!$11:$65546,10)="","",VLOOKUP(A58,基礎DATA!$11:$65546,10)))</f>
        <v/>
      </c>
      <c r="K58" s="218" t="str">
        <f>IF(A58="","",IF(VLOOKUP(A58,基礎DATA!$11:$65546,11)="","",VLOOKUP(A58,基礎DATA!$11:$65546,11)))</f>
        <v/>
      </c>
      <c r="L58" s="218" t="str">
        <f>IF(A58="","",IF(VLOOKUP(A58,基礎DATA!$11:$65546,12)="","",VLOOKUP(A58,基礎DATA!$11:$65546,12)))</f>
        <v/>
      </c>
      <c r="M58" s="218" t="str">
        <f>IF(A58="","",IF(VLOOKUP(A58,基礎DATA!$11:$65546,13)="","",VLOOKUP(A58,基礎DATA!$11:$65546,13)))</f>
        <v/>
      </c>
      <c r="N58" s="233" t="str">
        <f t="shared" si="1"/>
        <v/>
      </c>
      <c r="O58" s="288" t="str">
        <f>IF(OR(A58="",H58=""),"",IF(VLOOKUP($H58,種目コード!$A$2:$D$42,4)=4,"○",IF(G58=VLOOKUP($H58,種目コード!$A$2:$D$42,4),"○","×")))</f>
        <v/>
      </c>
    </row>
    <row r="59" spans="1:15" ht="15">
      <c r="A59" s="221">
        <v>121</v>
      </c>
      <c r="B59" s="218" t="str">
        <f>IF(A59="","",IF(VLOOKUP(A59,基礎DATA!$11:$65546,2)="","",VLOOKUP(A59,基礎DATA!$11:$65546,2)))</f>
        <v>0081</v>
      </c>
      <c r="C59" s="274" t="str">
        <f>IF(A59="","",IF(VLOOKUP(A59,基礎DATA!$11:$65546,3)="","",VLOOKUP(A59,基礎DATA!$11:$65546,3)))</f>
        <v>県　八十一</v>
      </c>
      <c r="D59" s="274" t="str">
        <f>IF(A59="","",IF(VLOOKUP(A59,基礎DATA!$11:$65546,4)="","",VLOOKUP(A59,基礎DATA!$11:$65546,4)))</f>
        <v/>
      </c>
      <c r="E59" s="148" t="str">
        <f>IF($H59="","",VLOOKUP($H59,種目コード!$A$2:$C$42,3))</f>
        <v/>
      </c>
      <c r="F59" s="149" t="str">
        <f t="shared" si="0"/>
        <v>泉丘</v>
      </c>
      <c r="G59" s="149" t="str">
        <f>IF(A59="","",IF(VLOOKUP(A59,基礎DATA!$11:$65546,7)="","",VLOOKUP(A59,基礎DATA!$11:$65546,7)))</f>
        <v/>
      </c>
      <c r="H59" s="287"/>
      <c r="I59" s="187" t="str">
        <f>IF($H59="","",VLOOKUP($H59,種目コード!$A$2:$C$42,2))</f>
        <v/>
      </c>
      <c r="J59" s="218" t="str">
        <f>IF(A59="","",IF(VLOOKUP(A59,基礎DATA!$11:$65546,10)="","",VLOOKUP(A59,基礎DATA!$11:$65546,10)))</f>
        <v/>
      </c>
      <c r="K59" s="218" t="str">
        <f>IF(A59="","",IF(VLOOKUP(A59,基礎DATA!$11:$65546,11)="","",VLOOKUP(A59,基礎DATA!$11:$65546,11)))</f>
        <v/>
      </c>
      <c r="L59" s="218" t="str">
        <f>IF(A59="","",IF(VLOOKUP(A59,基礎DATA!$11:$65546,12)="","",VLOOKUP(A59,基礎DATA!$11:$65546,12)))</f>
        <v/>
      </c>
      <c r="M59" s="218" t="str">
        <f>IF(A59="","",IF(VLOOKUP(A59,基礎DATA!$11:$65546,13)="","",VLOOKUP(A59,基礎DATA!$11:$65546,13)))</f>
        <v/>
      </c>
      <c r="N59" s="233" t="str">
        <f t="shared" si="1"/>
        <v/>
      </c>
      <c r="O59" s="288" t="str">
        <f>IF(OR(A59="",H59=""),"",IF(VLOOKUP($H59,種目コード!$A$2:$D$42,4)=4,"○",IF(G59=VLOOKUP($H59,種目コード!$A$2:$D$42,4),"○","×")))</f>
        <v/>
      </c>
    </row>
    <row r="60" spans="1:15" ht="15">
      <c r="A60" s="221">
        <v>122</v>
      </c>
      <c r="B60" s="218" t="str">
        <f>IF(A60="","",IF(VLOOKUP(A60,基礎DATA!$11:$65546,2)="","",VLOOKUP(A60,基礎DATA!$11:$65546,2)))</f>
        <v>0082</v>
      </c>
      <c r="C60" s="274" t="str">
        <f>IF(A60="","",IF(VLOOKUP(A60,基礎DATA!$11:$65546,3)="","",VLOOKUP(A60,基礎DATA!$11:$65546,3)))</f>
        <v>県　八十二</v>
      </c>
      <c r="D60" s="274" t="str">
        <f>IF(A60="","",IF(VLOOKUP(A60,基礎DATA!$11:$65546,4)="","",VLOOKUP(A60,基礎DATA!$11:$65546,4)))</f>
        <v/>
      </c>
      <c r="E60" s="148" t="str">
        <f>IF($H60="","",VLOOKUP($H60,種目コード!$A$2:$C$42,3))</f>
        <v/>
      </c>
      <c r="F60" s="149" t="str">
        <f t="shared" si="0"/>
        <v>泉丘</v>
      </c>
      <c r="G60" s="149" t="str">
        <f>IF(A60="","",IF(VLOOKUP(A60,基礎DATA!$11:$65546,7)="","",VLOOKUP(A60,基礎DATA!$11:$65546,7)))</f>
        <v/>
      </c>
      <c r="H60" s="287"/>
      <c r="I60" s="187" t="str">
        <f>IF($H60="","",VLOOKUP($H60,種目コード!$A$2:$C$42,2))</f>
        <v/>
      </c>
      <c r="J60" s="218" t="str">
        <f>IF(A60="","",IF(VLOOKUP(A60,基礎DATA!$11:$65546,10)="","",VLOOKUP(A60,基礎DATA!$11:$65546,10)))</f>
        <v/>
      </c>
      <c r="K60" s="218" t="str">
        <f>IF(A60="","",IF(VLOOKUP(A60,基礎DATA!$11:$65546,11)="","",VLOOKUP(A60,基礎DATA!$11:$65546,11)))</f>
        <v/>
      </c>
      <c r="L60" s="218" t="str">
        <f>IF(A60="","",IF(VLOOKUP(A60,基礎DATA!$11:$65546,12)="","",VLOOKUP(A60,基礎DATA!$11:$65546,12)))</f>
        <v/>
      </c>
      <c r="M60" s="218" t="str">
        <f>IF(A60="","",IF(VLOOKUP(A60,基礎DATA!$11:$65546,13)="","",VLOOKUP(A60,基礎DATA!$11:$65546,13)))</f>
        <v/>
      </c>
      <c r="N60" s="233" t="str">
        <f t="shared" si="1"/>
        <v/>
      </c>
      <c r="O60" s="288" t="str">
        <f>IF(OR(A60="",H60=""),"",IF(VLOOKUP($H60,種目コード!$A$2:$D$42,4)=4,"○",IF(G60=VLOOKUP($H60,種目コード!$A$2:$D$42,4),"○","×")))</f>
        <v/>
      </c>
    </row>
    <row r="61" spans="1:15" ht="15">
      <c r="A61" s="221">
        <v>123</v>
      </c>
      <c r="B61" s="218" t="str">
        <f>IF(A61="","",IF(VLOOKUP(A61,基礎DATA!$11:$65546,2)="","",VLOOKUP(A61,基礎DATA!$11:$65546,2)))</f>
        <v>0083</v>
      </c>
      <c r="C61" s="274" t="str">
        <f>IF(A61="","",IF(VLOOKUP(A61,基礎DATA!$11:$65546,3)="","",VLOOKUP(A61,基礎DATA!$11:$65546,3)))</f>
        <v>県　八十三</v>
      </c>
      <c r="D61" s="274" t="str">
        <f>IF(A61="","",IF(VLOOKUP(A61,基礎DATA!$11:$65546,4)="","",VLOOKUP(A61,基礎DATA!$11:$65546,4)))</f>
        <v/>
      </c>
      <c r="E61" s="148" t="str">
        <f>IF($H61="","",VLOOKUP($H61,種目コード!$A$2:$C$42,3))</f>
        <v/>
      </c>
      <c r="F61" s="149" t="str">
        <f t="shared" si="0"/>
        <v>泉丘</v>
      </c>
      <c r="G61" s="149" t="str">
        <f>IF(A61="","",IF(VLOOKUP(A61,基礎DATA!$11:$65546,7)="","",VLOOKUP(A61,基礎DATA!$11:$65546,7)))</f>
        <v/>
      </c>
      <c r="H61" s="287"/>
      <c r="I61" s="187" t="str">
        <f>IF($H61="","",VLOOKUP($H61,種目コード!$A$2:$C$42,2))</f>
        <v/>
      </c>
      <c r="J61" s="218" t="str">
        <f>IF(A61="","",IF(VLOOKUP(A61,基礎DATA!$11:$65546,10)="","",VLOOKUP(A61,基礎DATA!$11:$65546,10)))</f>
        <v/>
      </c>
      <c r="K61" s="218" t="str">
        <f>IF(A61="","",IF(VLOOKUP(A61,基礎DATA!$11:$65546,11)="","",VLOOKUP(A61,基礎DATA!$11:$65546,11)))</f>
        <v/>
      </c>
      <c r="L61" s="218" t="str">
        <f>IF(A61="","",IF(VLOOKUP(A61,基礎DATA!$11:$65546,12)="","",VLOOKUP(A61,基礎DATA!$11:$65546,12)))</f>
        <v/>
      </c>
      <c r="M61" s="218" t="str">
        <f>IF(A61="","",IF(VLOOKUP(A61,基礎DATA!$11:$65546,13)="","",VLOOKUP(A61,基礎DATA!$11:$65546,13)))</f>
        <v/>
      </c>
      <c r="N61" s="233" t="str">
        <f t="shared" si="1"/>
        <v/>
      </c>
      <c r="O61" s="288" t="str">
        <f>IF(OR(A61="",H61=""),"",IF(VLOOKUP($H61,種目コード!$A$2:$D$42,4)=4,"○",IF(G61=VLOOKUP($H61,種目コード!$A$2:$D$42,4),"○","×")))</f>
        <v/>
      </c>
    </row>
    <row r="62" spans="1:15" ht="15">
      <c r="A62" s="221">
        <v>124</v>
      </c>
      <c r="B62" s="218" t="str">
        <f>IF(A62="","",IF(VLOOKUP(A62,基礎DATA!$11:$65546,2)="","",VLOOKUP(A62,基礎DATA!$11:$65546,2)))</f>
        <v>0084</v>
      </c>
      <c r="C62" s="274" t="str">
        <f>IF(A62="","",IF(VLOOKUP(A62,基礎DATA!$11:$65546,3)="","",VLOOKUP(A62,基礎DATA!$11:$65546,3)))</f>
        <v>県　八十四</v>
      </c>
      <c r="D62" s="274" t="str">
        <f>IF(A62="","",IF(VLOOKUP(A62,基礎DATA!$11:$65546,4)="","",VLOOKUP(A62,基礎DATA!$11:$65546,4)))</f>
        <v/>
      </c>
      <c r="E62" s="148" t="str">
        <f>IF($H62="","",VLOOKUP($H62,種目コード!$A$2:$C$42,3))</f>
        <v/>
      </c>
      <c r="F62" s="149" t="str">
        <f t="shared" si="0"/>
        <v>泉丘</v>
      </c>
      <c r="G62" s="149" t="str">
        <f>IF(A62="","",IF(VLOOKUP(A62,基礎DATA!$11:$65546,7)="","",VLOOKUP(A62,基礎DATA!$11:$65546,7)))</f>
        <v/>
      </c>
      <c r="H62" s="287"/>
      <c r="I62" s="187" t="str">
        <f>IF($H62="","",VLOOKUP($H62,種目コード!$A$2:$C$42,2))</f>
        <v/>
      </c>
      <c r="J62" s="218" t="str">
        <f>IF(A62="","",IF(VLOOKUP(A62,基礎DATA!$11:$65546,10)="","",VLOOKUP(A62,基礎DATA!$11:$65546,10)))</f>
        <v/>
      </c>
      <c r="K62" s="218" t="str">
        <f>IF(A62="","",IF(VLOOKUP(A62,基礎DATA!$11:$65546,11)="","",VLOOKUP(A62,基礎DATA!$11:$65546,11)))</f>
        <v/>
      </c>
      <c r="L62" s="218" t="str">
        <f>IF(A62="","",IF(VLOOKUP(A62,基礎DATA!$11:$65546,12)="","",VLOOKUP(A62,基礎DATA!$11:$65546,12)))</f>
        <v/>
      </c>
      <c r="M62" s="218" t="str">
        <f>IF(A62="","",IF(VLOOKUP(A62,基礎DATA!$11:$65546,13)="","",VLOOKUP(A62,基礎DATA!$11:$65546,13)))</f>
        <v/>
      </c>
      <c r="N62" s="233" t="str">
        <f t="shared" si="1"/>
        <v/>
      </c>
      <c r="O62" s="288" t="str">
        <f>IF(OR(A62="",H62=""),"",IF(VLOOKUP($H62,種目コード!$A$2:$D$42,4)=4,"○",IF(G62=VLOOKUP($H62,種目コード!$A$2:$D$42,4),"○","×")))</f>
        <v/>
      </c>
    </row>
    <row r="63" spans="1:15" ht="15">
      <c r="A63" s="221">
        <v>125</v>
      </c>
      <c r="B63" s="218" t="str">
        <f>IF(A63="","",IF(VLOOKUP(A63,基礎DATA!$11:$65546,2)="","",VLOOKUP(A63,基礎DATA!$11:$65546,2)))</f>
        <v>0085</v>
      </c>
      <c r="C63" s="274" t="str">
        <f>IF(A63="","",IF(VLOOKUP(A63,基礎DATA!$11:$65546,3)="","",VLOOKUP(A63,基礎DATA!$11:$65546,3)))</f>
        <v>県　八十五</v>
      </c>
      <c r="D63" s="274" t="str">
        <f>IF(A63="","",IF(VLOOKUP(A63,基礎DATA!$11:$65546,4)="","",VLOOKUP(A63,基礎DATA!$11:$65546,4)))</f>
        <v/>
      </c>
      <c r="E63" s="148" t="str">
        <f>IF($H63="","",VLOOKUP($H63,種目コード!$A$2:$C$42,3))</f>
        <v/>
      </c>
      <c r="F63" s="149" t="str">
        <f t="shared" si="0"/>
        <v>泉丘</v>
      </c>
      <c r="G63" s="149" t="str">
        <f>IF(A63="","",IF(VLOOKUP(A63,基礎DATA!$11:$65546,7)="","",VLOOKUP(A63,基礎DATA!$11:$65546,7)))</f>
        <v/>
      </c>
      <c r="H63" s="287"/>
      <c r="I63" s="187" t="str">
        <f>IF($H63="","",VLOOKUP($H63,種目コード!$A$2:$C$42,2))</f>
        <v/>
      </c>
      <c r="J63" s="218" t="str">
        <f>IF(A63="","",IF(VLOOKUP(A63,基礎DATA!$11:$65546,10)="","",VLOOKUP(A63,基礎DATA!$11:$65546,10)))</f>
        <v/>
      </c>
      <c r="K63" s="218" t="str">
        <f>IF(A63="","",IF(VLOOKUP(A63,基礎DATA!$11:$65546,11)="","",VLOOKUP(A63,基礎DATA!$11:$65546,11)))</f>
        <v/>
      </c>
      <c r="L63" s="218" t="str">
        <f>IF(A63="","",IF(VLOOKUP(A63,基礎DATA!$11:$65546,12)="","",VLOOKUP(A63,基礎DATA!$11:$65546,12)))</f>
        <v/>
      </c>
      <c r="M63" s="218" t="str">
        <f>IF(A63="","",IF(VLOOKUP(A63,基礎DATA!$11:$65546,13)="","",VLOOKUP(A63,基礎DATA!$11:$65546,13)))</f>
        <v/>
      </c>
      <c r="N63" s="233" t="str">
        <f t="shared" si="1"/>
        <v/>
      </c>
      <c r="O63" s="288" t="str">
        <f>IF(OR(A63="",H63=""),"",IF(VLOOKUP($H63,種目コード!$A$2:$D$42,4)=4,"○",IF(G63=VLOOKUP($H63,種目コード!$A$2:$D$42,4),"○","×")))</f>
        <v/>
      </c>
    </row>
    <row r="64" spans="1:15" ht="15">
      <c r="A64" s="221">
        <v>126</v>
      </c>
      <c r="B64" s="218" t="str">
        <f>IF(A64="","",IF(VLOOKUP(A64,基礎DATA!$11:$65546,2)="","",VLOOKUP(A64,基礎DATA!$11:$65546,2)))</f>
        <v>0086</v>
      </c>
      <c r="C64" s="274" t="str">
        <f>IF(A64="","",IF(VLOOKUP(A64,基礎DATA!$11:$65546,3)="","",VLOOKUP(A64,基礎DATA!$11:$65546,3)))</f>
        <v>県　八十六</v>
      </c>
      <c r="D64" s="274" t="str">
        <f>IF(A64="","",IF(VLOOKUP(A64,基礎DATA!$11:$65546,4)="","",VLOOKUP(A64,基礎DATA!$11:$65546,4)))</f>
        <v/>
      </c>
      <c r="E64" s="148" t="str">
        <f>IF($H64="","",VLOOKUP($H64,種目コード!$A$2:$C$42,3))</f>
        <v/>
      </c>
      <c r="F64" s="149" t="str">
        <f t="shared" si="0"/>
        <v>泉丘</v>
      </c>
      <c r="G64" s="149" t="str">
        <f>IF(A64="","",IF(VLOOKUP(A64,基礎DATA!$11:$65546,7)="","",VLOOKUP(A64,基礎DATA!$11:$65546,7)))</f>
        <v/>
      </c>
      <c r="H64" s="287"/>
      <c r="I64" s="187" t="str">
        <f>IF($H64="","",VLOOKUP($H64,種目コード!$A$2:$C$42,2))</f>
        <v/>
      </c>
      <c r="J64" s="218" t="str">
        <f>IF(A64="","",IF(VLOOKUP(A64,基礎DATA!$11:$65546,10)="","",VLOOKUP(A64,基礎DATA!$11:$65546,10)))</f>
        <v/>
      </c>
      <c r="K64" s="218" t="str">
        <f>IF(A64="","",IF(VLOOKUP(A64,基礎DATA!$11:$65546,11)="","",VLOOKUP(A64,基礎DATA!$11:$65546,11)))</f>
        <v/>
      </c>
      <c r="L64" s="218" t="str">
        <f>IF(A64="","",IF(VLOOKUP(A64,基礎DATA!$11:$65546,12)="","",VLOOKUP(A64,基礎DATA!$11:$65546,12)))</f>
        <v/>
      </c>
      <c r="M64" s="218" t="str">
        <f>IF(A64="","",IF(VLOOKUP(A64,基礎DATA!$11:$65546,13)="","",VLOOKUP(A64,基礎DATA!$11:$65546,13)))</f>
        <v/>
      </c>
      <c r="N64" s="233" t="str">
        <f t="shared" si="1"/>
        <v/>
      </c>
      <c r="O64" s="288" t="str">
        <f>IF(OR(A64="",H64=""),"",IF(VLOOKUP($H64,種目コード!$A$2:$D$42,4)=4,"○",IF(G64=VLOOKUP($H64,種目コード!$A$2:$D$42,4),"○","×")))</f>
        <v/>
      </c>
    </row>
    <row r="65" spans="1:15" ht="15">
      <c r="A65" s="221">
        <v>127</v>
      </c>
      <c r="B65" s="218" t="str">
        <f>IF(A65="","",IF(VLOOKUP(A65,基礎DATA!$11:$65546,2)="","",VLOOKUP(A65,基礎DATA!$11:$65546,2)))</f>
        <v>0087</v>
      </c>
      <c r="C65" s="274" t="str">
        <f>IF(A65="","",IF(VLOOKUP(A65,基礎DATA!$11:$65546,3)="","",VLOOKUP(A65,基礎DATA!$11:$65546,3)))</f>
        <v>県　八十七</v>
      </c>
      <c r="D65" s="274" t="str">
        <f>IF(A65="","",IF(VLOOKUP(A65,基礎DATA!$11:$65546,4)="","",VLOOKUP(A65,基礎DATA!$11:$65546,4)))</f>
        <v/>
      </c>
      <c r="E65" s="148" t="str">
        <f>IF($H65="","",VLOOKUP($H65,種目コード!$A$2:$C$42,3))</f>
        <v/>
      </c>
      <c r="F65" s="149" t="str">
        <f t="shared" si="0"/>
        <v>泉丘</v>
      </c>
      <c r="G65" s="149" t="str">
        <f>IF(A65="","",IF(VLOOKUP(A65,基礎DATA!$11:$65546,7)="","",VLOOKUP(A65,基礎DATA!$11:$65546,7)))</f>
        <v/>
      </c>
      <c r="H65" s="287"/>
      <c r="I65" s="187" t="str">
        <f>IF($H65="","",VLOOKUP($H65,種目コード!$A$2:$C$42,2))</f>
        <v/>
      </c>
      <c r="J65" s="218" t="str">
        <f>IF(A65="","",IF(VLOOKUP(A65,基礎DATA!$11:$65546,10)="","",VLOOKUP(A65,基礎DATA!$11:$65546,10)))</f>
        <v/>
      </c>
      <c r="K65" s="218" t="str">
        <f>IF(A65="","",IF(VLOOKUP(A65,基礎DATA!$11:$65546,11)="","",VLOOKUP(A65,基礎DATA!$11:$65546,11)))</f>
        <v/>
      </c>
      <c r="L65" s="218" t="str">
        <f>IF(A65="","",IF(VLOOKUP(A65,基礎DATA!$11:$65546,12)="","",VLOOKUP(A65,基礎DATA!$11:$65546,12)))</f>
        <v/>
      </c>
      <c r="M65" s="218" t="str">
        <f>IF(A65="","",IF(VLOOKUP(A65,基礎DATA!$11:$65546,13)="","",VLOOKUP(A65,基礎DATA!$11:$65546,13)))</f>
        <v/>
      </c>
      <c r="N65" s="233" t="str">
        <f t="shared" si="1"/>
        <v/>
      </c>
      <c r="O65" s="288" t="str">
        <f>IF(OR(A65="",H65=""),"",IF(VLOOKUP($H65,種目コード!$A$2:$D$42,4)=4,"○",IF(G65=VLOOKUP($H65,種目コード!$A$2:$D$42,4),"○","×")))</f>
        <v/>
      </c>
    </row>
    <row r="66" spans="1:15" ht="15">
      <c r="A66" s="221">
        <v>128</v>
      </c>
      <c r="B66" s="218" t="str">
        <f>IF(A66="","",IF(VLOOKUP(A66,基礎DATA!$11:$65546,2)="","",VLOOKUP(A66,基礎DATA!$11:$65546,2)))</f>
        <v>0088</v>
      </c>
      <c r="C66" s="274" t="str">
        <f>IF(A66="","",IF(VLOOKUP(A66,基礎DATA!$11:$65546,3)="","",VLOOKUP(A66,基礎DATA!$11:$65546,3)))</f>
        <v>県　八十八</v>
      </c>
      <c r="D66" s="274" t="str">
        <f>IF(A66="","",IF(VLOOKUP(A66,基礎DATA!$11:$65546,4)="","",VLOOKUP(A66,基礎DATA!$11:$65546,4)))</f>
        <v/>
      </c>
      <c r="E66" s="148" t="str">
        <f>IF($H66="","",VLOOKUP($H66,種目コード!$A$2:$C$42,3))</f>
        <v/>
      </c>
      <c r="F66" s="149" t="str">
        <f t="shared" si="0"/>
        <v>泉丘</v>
      </c>
      <c r="G66" s="149" t="str">
        <f>IF(A66="","",IF(VLOOKUP(A66,基礎DATA!$11:$65546,7)="","",VLOOKUP(A66,基礎DATA!$11:$65546,7)))</f>
        <v/>
      </c>
      <c r="H66" s="287"/>
      <c r="I66" s="187" t="str">
        <f>IF($H66="","",VLOOKUP($H66,種目コード!$A$2:$C$42,2))</f>
        <v/>
      </c>
      <c r="J66" s="218" t="str">
        <f>IF(A66="","",IF(VLOOKUP(A66,基礎DATA!$11:$65546,10)="","",VLOOKUP(A66,基礎DATA!$11:$65546,10)))</f>
        <v/>
      </c>
      <c r="K66" s="218" t="str">
        <f>IF(A66="","",IF(VLOOKUP(A66,基礎DATA!$11:$65546,11)="","",VLOOKUP(A66,基礎DATA!$11:$65546,11)))</f>
        <v/>
      </c>
      <c r="L66" s="218" t="str">
        <f>IF(A66="","",IF(VLOOKUP(A66,基礎DATA!$11:$65546,12)="","",VLOOKUP(A66,基礎DATA!$11:$65546,12)))</f>
        <v/>
      </c>
      <c r="M66" s="218" t="str">
        <f>IF(A66="","",IF(VLOOKUP(A66,基礎DATA!$11:$65546,13)="","",VLOOKUP(A66,基礎DATA!$11:$65546,13)))</f>
        <v/>
      </c>
      <c r="N66" s="233" t="str">
        <f t="shared" si="1"/>
        <v/>
      </c>
      <c r="O66" s="288" t="str">
        <f>IF(OR(A66="",H66=""),"",IF(VLOOKUP($H66,種目コード!$A$2:$D$42,4)=4,"○",IF(G66=VLOOKUP($H66,種目コード!$A$2:$D$42,4),"○","×")))</f>
        <v/>
      </c>
    </row>
    <row r="67" spans="1:15" ht="15">
      <c r="A67" s="221">
        <v>129</v>
      </c>
      <c r="B67" s="218" t="str">
        <f>IF(A67="","",IF(VLOOKUP(A67,基礎DATA!$11:$65546,2)="","",VLOOKUP(A67,基礎DATA!$11:$65546,2)))</f>
        <v>0089</v>
      </c>
      <c r="C67" s="274" t="str">
        <f>IF(A67="","",IF(VLOOKUP(A67,基礎DATA!$11:$65546,3)="","",VLOOKUP(A67,基礎DATA!$11:$65546,3)))</f>
        <v>県　八十九</v>
      </c>
      <c r="D67" s="274" t="str">
        <f>IF(A67="","",IF(VLOOKUP(A67,基礎DATA!$11:$65546,4)="","",VLOOKUP(A67,基礎DATA!$11:$65546,4)))</f>
        <v/>
      </c>
      <c r="E67" s="148" t="str">
        <f>IF($H67="","",VLOOKUP($H67,種目コード!$A$2:$C$42,3))</f>
        <v/>
      </c>
      <c r="F67" s="149" t="str">
        <f t="shared" si="0"/>
        <v>泉丘</v>
      </c>
      <c r="G67" s="149" t="str">
        <f>IF(A67="","",IF(VLOOKUP(A67,基礎DATA!$11:$65546,7)="","",VLOOKUP(A67,基礎DATA!$11:$65546,7)))</f>
        <v/>
      </c>
      <c r="H67" s="287"/>
      <c r="I67" s="187" t="str">
        <f>IF($H67="","",VLOOKUP($H67,種目コード!$A$2:$C$42,2))</f>
        <v/>
      </c>
      <c r="J67" s="218" t="str">
        <f>IF(A67="","",IF(VLOOKUP(A67,基礎DATA!$11:$65546,10)="","",VLOOKUP(A67,基礎DATA!$11:$65546,10)))</f>
        <v/>
      </c>
      <c r="K67" s="218" t="str">
        <f>IF(A67="","",IF(VLOOKUP(A67,基礎DATA!$11:$65546,11)="","",VLOOKUP(A67,基礎DATA!$11:$65546,11)))</f>
        <v/>
      </c>
      <c r="L67" s="218" t="str">
        <f>IF(A67="","",IF(VLOOKUP(A67,基礎DATA!$11:$65546,12)="","",VLOOKUP(A67,基礎DATA!$11:$65546,12)))</f>
        <v/>
      </c>
      <c r="M67" s="218" t="str">
        <f>IF(A67="","",IF(VLOOKUP(A67,基礎DATA!$11:$65546,13)="","",VLOOKUP(A67,基礎DATA!$11:$65546,13)))</f>
        <v/>
      </c>
      <c r="N67" s="233" t="str">
        <f t="shared" si="1"/>
        <v/>
      </c>
      <c r="O67" s="288" t="str">
        <f>IF(OR(A67="",H67=""),"",IF(VLOOKUP($H67,種目コード!$A$2:$D$42,4)=4,"○",IF(G67=VLOOKUP($H67,種目コード!$A$2:$D$42,4),"○","×")))</f>
        <v/>
      </c>
    </row>
    <row r="68" spans="1:15" ht="15">
      <c r="A68" s="221">
        <v>130</v>
      </c>
      <c r="B68" s="218" t="str">
        <f>IF(A68="","",IF(VLOOKUP(A68,基礎DATA!$11:$65546,2)="","",VLOOKUP(A68,基礎DATA!$11:$65546,2)))</f>
        <v>0090</v>
      </c>
      <c r="C68" s="274" t="str">
        <f>IF(A68="","",IF(VLOOKUP(A68,基礎DATA!$11:$65546,3)="","",VLOOKUP(A68,基礎DATA!$11:$65546,3)))</f>
        <v>県　九十</v>
      </c>
      <c r="D68" s="274" t="str">
        <f>IF(A68="","",IF(VLOOKUP(A68,基礎DATA!$11:$65546,4)="","",VLOOKUP(A68,基礎DATA!$11:$65546,4)))</f>
        <v/>
      </c>
      <c r="E68" s="148" t="str">
        <f>IF($H68="","",VLOOKUP($H68,種目コード!$A$2:$C$42,3))</f>
        <v/>
      </c>
      <c r="F68" s="149" t="str">
        <f t="shared" si="0"/>
        <v>泉丘</v>
      </c>
      <c r="G68" s="149" t="str">
        <f>IF(A68="","",IF(VLOOKUP(A68,基礎DATA!$11:$65546,7)="","",VLOOKUP(A68,基礎DATA!$11:$65546,7)))</f>
        <v/>
      </c>
      <c r="H68" s="287"/>
      <c r="I68" s="187" t="str">
        <f>IF($H68="","",VLOOKUP($H68,種目コード!$A$2:$C$42,2))</f>
        <v/>
      </c>
      <c r="J68" s="218" t="str">
        <f>IF(A68="","",IF(VLOOKUP(A68,基礎DATA!$11:$65546,10)="","",VLOOKUP(A68,基礎DATA!$11:$65546,10)))</f>
        <v/>
      </c>
      <c r="K68" s="218" t="str">
        <f>IF(A68="","",IF(VLOOKUP(A68,基礎DATA!$11:$65546,11)="","",VLOOKUP(A68,基礎DATA!$11:$65546,11)))</f>
        <v/>
      </c>
      <c r="L68" s="218" t="str">
        <f>IF(A68="","",IF(VLOOKUP(A68,基礎DATA!$11:$65546,12)="","",VLOOKUP(A68,基礎DATA!$11:$65546,12)))</f>
        <v/>
      </c>
      <c r="M68" s="218" t="str">
        <f>IF(A68="","",IF(VLOOKUP(A68,基礎DATA!$11:$65546,13)="","",VLOOKUP(A68,基礎DATA!$11:$65546,13)))</f>
        <v/>
      </c>
      <c r="N68" s="233" t="str">
        <f t="shared" ref="N68:N74" si="2">IF(G68="","",G68)</f>
        <v/>
      </c>
      <c r="O68" s="288" t="str">
        <f>IF(OR(A68="",H68=""),"",IF(VLOOKUP($H68,種目コード!$A$2:$D$42,4)=4,"○",IF(G68=VLOOKUP($H68,種目コード!$A$2:$D$42,4),"○","×")))</f>
        <v/>
      </c>
    </row>
    <row r="69" spans="1:15" ht="13.5" customHeight="1">
      <c r="A69" s="221">
        <v>131</v>
      </c>
      <c r="B69" s="218" t="str">
        <f>IF(A69="","",IF(VLOOKUP(A69,基礎DATA!$11:$65546,2)="","",VLOOKUP(A69,基礎DATA!$11:$65546,2)))</f>
        <v>0091</v>
      </c>
      <c r="C69" s="274" t="str">
        <f>IF(A69="","",IF(VLOOKUP(A69,基礎DATA!$11:$65546,3)="","",VLOOKUP(A69,基礎DATA!$11:$65546,3)))</f>
        <v>県　九十一</v>
      </c>
      <c r="D69" s="274" t="str">
        <f>IF(A69="","",IF(VLOOKUP(A69,基礎DATA!$11:$65546,4)="","",VLOOKUP(A69,基礎DATA!$11:$65546,4)))</f>
        <v/>
      </c>
      <c r="E69" s="208" t="str">
        <f>IF($H69="","",VLOOKUP($H69,種目コード!$A$2:$C$42,3))</f>
        <v/>
      </c>
      <c r="F69" s="149" t="str">
        <f t="shared" si="0"/>
        <v>泉丘</v>
      </c>
      <c r="G69" s="149" t="str">
        <f>IF(A69="","",IF(VLOOKUP(A69,基礎DATA!$11:$65546,7)="","",VLOOKUP(A69,基礎DATA!$11:$65546,7)))</f>
        <v/>
      </c>
      <c r="H69" s="312"/>
      <c r="I69" s="315" t="str">
        <f>IF($H69="","",VLOOKUP($H69,種目コード!$A$2:$C$42,2))</f>
        <v/>
      </c>
      <c r="J69" s="318"/>
      <c r="K69" s="318"/>
      <c r="L69" s="318"/>
      <c r="M69" s="318"/>
      <c r="N69" s="233" t="str">
        <f t="shared" si="2"/>
        <v/>
      </c>
      <c r="O69" s="288" t="str">
        <f>IF(OR(A69="",H69=""),"",IF(VLOOKUP($H69,種目コード!$A$2:$D$42,4)=4,"○",IF(G69=VLOOKUP($H69,種目コード!$A$2:$D$42,4),"○","×")))</f>
        <v/>
      </c>
    </row>
    <row r="70" spans="1:15" ht="15">
      <c r="A70" s="221">
        <v>132</v>
      </c>
      <c r="B70" s="218" t="str">
        <f>IF(A70="","",IF(VLOOKUP(A70,基礎DATA!$11:$65546,2)="","",VLOOKUP(A70,基礎DATA!$11:$65546,2)))</f>
        <v>0092</v>
      </c>
      <c r="C70" s="274" t="str">
        <f>IF(A70="","",IF(VLOOKUP(A70,基礎DATA!$11:$65546,3)="","",VLOOKUP(A70,基礎DATA!$11:$65546,3)))</f>
        <v>県　九十二</v>
      </c>
      <c r="D70" s="274" t="str">
        <f>IF(A70="","",IF(VLOOKUP(A70,基礎DATA!$11:$65546,4)="","",VLOOKUP(A70,基礎DATA!$11:$65546,4)))</f>
        <v/>
      </c>
      <c r="E70" s="209"/>
      <c r="F70" s="149" t="str">
        <f t="shared" si="0"/>
        <v>泉丘</v>
      </c>
      <c r="G70" s="149" t="str">
        <f>IF(A70="","",IF(VLOOKUP(A70,基礎DATA!$11:$65546,7)="","",VLOOKUP(A70,基礎DATA!$11:$65546,7)))</f>
        <v/>
      </c>
      <c r="H70" s="313"/>
      <c r="I70" s="316"/>
      <c r="J70" s="319"/>
      <c r="K70" s="319"/>
      <c r="L70" s="319"/>
      <c r="M70" s="319"/>
      <c r="N70" s="233" t="str">
        <f t="shared" si="2"/>
        <v/>
      </c>
      <c r="O70" s="288" t="str">
        <f>IF(OR(A70="",H70=""),"",IF(VLOOKUP($H70,種目コード!$A$2:$D$42,4)=4,"○",IF(G70=VLOOKUP($H70,種目コード!$A$2:$D$42,4),"○","×")))</f>
        <v/>
      </c>
    </row>
    <row r="71" spans="1:15" ht="15">
      <c r="A71" s="221">
        <v>133</v>
      </c>
      <c r="B71" s="218" t="str">
        <f>IF(A71="","",IF(VLOOKUP(A71,基礎DATA!$11:$65546,2)="","",VLOOKUP(A71,基礎DATA!$11:$65546,2)))</f>
        <v>0093</v>
      </c>
      <c r="C71" s="274" t="str">
        <f>IF(A71="","",IF(VLOOKUP(A71,基礎DATA!$11:$65546,3)="","",VLOOKUP(A71,基礎DATA!$11:$65546,3)))</f>
        <v>県　九十三</v>
      </c>
      <c r="D71" s="274" t="str">
        <f>IF(A71="","",IF(VLOOKUP(A71,基礎DATA!$11:$65546,4)="","",VLOOKUP(A71,基礎DATA!$11:$65546,4)))</f>
        <v/>
      </c>
      <c r="E71" s="209"/>
      <c r="F71" s="149" t="str">
        <f t="shared" si="0"/>
        <v>泉丘</v>
      </c>
      <c r="G71" s="149" t="str">
        <f>IF(A71="","",IF(VLOOKUP(A71,基礎DATA!$11:$65546,7)="","",VLOOKUP(A71,基礎DATA!$11:$65546,7)))</f>
        <v/>
      </c>
      <c r="H71" s="313"/>
      <c r="I71" s="316"/>
      <c r="J71" s="319"/>
      <c r="K71" s="319"/>
      <c r="L71" s="319"/>
      <c r="M71" s="319"/>
      <c r="N71" s="233" t="str">
        <f t="shared" si="2"/>
        <v/>
      </c>
      <c r="O71" s="288" t="str">
        <f>IF(OR(A71="",H71=""),"",IF(VLOOKUP($H71,種目コード!$A$2:$D$42,4)=4,"○",IF(G71=VLOOKUP($H71,種目コード!$A$2:$D$42,4),"○","×")))</f>
        <v/>
      </c>
    </row>
    <row r="72" spans="1:15" ht="15">
      <c r="A72" s="221">
        <v>134</v>
      </c>
      <c r="B72" s="218" t="str">
        <f>IF(A72="","",IF(VLOOKUP(A72,基礎DATA!$11:$65546,2)="","",VLOOKUP(A72,基礎DATA!$11:$65546,2)))</f>
        <v>0094</v>
      </c>
      <c r="C72" s="274" t="str">
        <f>IF(A72="","",IF(VLOOKUP(A72,基礎DATA!$11:$65546,3)="","",VLOOKUP(A72,基礎DATA!$11:$65546,3)))</f>
        <v>県　九十四</v>
      </c>
      <c r="D72" s="274" t="str">
        <f>IF(A72="","",IF(VLOOKUP(A72,基礎DATA!$11:$65546,4)="","",VLOOKUP(A72,基礎DATA!$11:$65546,4)))</f>
        <v/>
      </c>
      <c r="E72" s="209"/>
      <c r="F72" s="149" t="str">
        <f t="shared" si="0"/>
        <v>泉丘</v>
      </c>
      <c r="G72" s="149" t="str">
        <f>IF(A72="","",IF(VLOOKUP(A72,基礎DATA!$11:$65546,7)="","",VLOOKUP(A72,基礎DATA!$11:$65546,7)))</f>
        <v/>
      </c>
      <c r="H72" s="313"/>
      <c r="I72" s="316"/>
      <c r="J72" s="319"/>
      <c r="K72" s="319"/>
      <c r="L72" s="319"/>
      <c r="M72" s="319"/>
      <c r="N72" s="233" t="str">
        <f t="shared" si="2"/>
        <v/>
      </c>
      <c r="O72" s="288" t="str">
        <f>IF(OR(A72="",H72=""),"",IF(VLOOKUP($H72,種目コード!$A$2:$D$42,4)=4,"○",IF(G72=VLOOKUP($H72,種目コード!$A$2:$D$42,4),"○","×")))</f>
        <v/>
      </c>
    </row>
    <row r="73" spans="1:15" ht="15">
      <c r="A73" s="221">
        <v>135</v>
      </c>
      <c r="B73" s="218" t="str">
        <f>IF(A73="","",IF(VLOOKUP(A73,基礎DATA!$11:$65546,2)="","",VLOOKUP(A73,基礎DATA!$11:$65546,2)))</f>
        <v>0095</v>
      </c>
      <c r="C73" s="274" t="str">
        <f>IF(A73="","",IF(VLOOKUP(A73,基礎DATA!$11:$65546,3)="","",VLOOKUP(A73,基礎DATA!$11:$65546,3)))</f>
        <v>県　九十五</v>
      </c>
      <c r="D73" s="274" t="str">
        <f>IF(A73="","",IF(VLOOKUP(A73,基礎DATA!$11:$65546,4)="","",VLOOKUP(A73,基礎DATA!$11:$65546,4)))</f>
        <v/>
      </c>
      <c r="E73" s="209"/>
      <c r="F73" s="149" t="str">
        <f t="shared" si="0"/>
        <v>泉丘</v>
      </c>
      <c r="G73" s="149" t="str">
        <f>IF(A73="","",IF(VLOOKUP(A73,基礎DATA!$11:$65546,7)="","",VLOOKUP(A73,基礎DATA!$11:$65546,7)))</f>
        <v/>
      </c>
      <c r="H73" s="313"/>
      <c r="I73" s="316"/>
      <c r="J73" s="319"/>
      <c r="K73" s="319"/>
      <c r="L73" s="319"/>
      <c r="M73" s="319"/>
      <c r="N73" s="233" t="str">
        <f t="shared" si="2"/>
        <v/>
      </c>
      <c r="O73" s="288" t="str">
        <f>IF(OR(A73="",H73=""),"",IF(VLOOKUP($H73,種目コード!$A$2:$D$42,4)=4,"○",IF(G73=VLOOKUP($H73,種目コード!$A$2:$D$42,4),"○","×")))</f>
        <v/>
      </c>
    </row>
    <row r="74" spans="1:15" ht="15">
      <c r="A74" s="221">
        <v>136</v>
      </c>
      <c r="B74" s="218" t="str">
        <f>IF(A74="","",IF(VLOOKUP(A74,基礎DATA!$11:$65546,2)="","",VLOOKUP(A74,基礎DATA!$11:$65546,2)))</f>
        <v>0096</v>
      </c>
      <c r="C74" s="274" t="str">
        <f>IF(A74="","",IF(VLOOKUP(A74,基礎DATA!$11:$65546,3)="","",VLOOKUP(A74,基礎DATA!$11:$65546,3)))</f>
        <v>県　九十六</v>
      </c>
      <c r="D74" s="274" t="str">
        <f>IF(A74="","",IF(VLOOKUP(A74,基礎DATA!$11:$65546,4)="","",VLOOKUP(A74,基礎DATA!$11:$65546,4)))</f>
        <v/>
      </c>
      <c r="E74" s="210"/>
      <c r="F74" s="149" t="str">
        <f t="shared" si="0"/>
        <v>泉丘</v>
      </c>
      <c r="G74" s="149" t="str">
        <f>IF(A74="","",IF(VLOOKUP(A74,基礎DATA!$11:$65546,7)="","",VLOOKUP(A74,基礎DATA!$11:$65546,7)))</f>
        <v/>
      </c>
      <c r="H74" s="314"/>
      <c r="I74" s="317"/>
      <c r="J74" s="320"/>
      <c r="K74" s="320"/>
      <c r="L74" s="320"/>
      <c r="M74" s="320"/>
      <c r="N74" s="233" t="str">
        <f t="shared" si="2"/>
        <v/>
      </c>
      <c r="O74" s="288" t="str">
        <f>IF(OR(A74="",H74=""),"",IF(VLOOKUP($H74,種目コード!$A$2:$D$42,4)=4,"○",IF(G74=VLOOKUP($H74,種目コード!$A$2:$D$42,4),"○","×")))</f>
        <v/>
      </c>
    </row>
  </sheetData>
  <sheetProtection password="CE3A" sheet="1" objects="1" scenarios="1" formatColumns="0"/>
  <protectedRanges>
    <protectedRange sqref="J69:M74" name="範囲5"/>
    <protectedRange sqref="J33:M38" name="範囲4"/>
    <protectedRange sqref="A1:A1048576" name="範囲2"/>
    <protectedRange sqref="H1:H1048576" name="範囲1"/>
    <protectedRange sqref="G1:G1048576" name="範囲3"/>
  </protectedRanges>
  <mergeCells count="16">
    <mergeCell ref="P4:Q4"/>
    <mergeCell ref="K2:M2"/>
    <mergeCell ref="N1:Q1"/>
    <mergeCell ref="L33:L38"/>
    <mergeCell ref="K33:K38"/>
    <mergeCell ref="M33:M38"/>
    <mergeCell ref="M69:M74"/>
    <mergeCell ref="L69:L74"/>
    <mergeCell ref="J69:J74"/>
    <mergeCell ref="J33:J38"/>
    <mergeCell ref="P5:Q5"/>
    <mergeCell ref="I33:I38"/>
    <mergeCell ref="H33:H38"/>
    <mergeCell ref="H69:H74"/>
    <mergeCell ref="I69:I74"/>
    <mergeCell ref="K69:K74"/>
  </mergeCells>
  <phoneticPr fontId="20"/>
  <conditionalFormatting sqref="O3:O74">
    <cfRule type="containsText" dxfId="0" priority="1" operator="containsText" text="×">
      <formula>NOT(ISERROR(SEARCH("×",O3)))</formula>
    </cfRule>
  </conditionalFormatting>
  <pageMargins left="0.31496062992125984" right="0.31496062992125984" top="0.94488188976377963" bottom="0.15748031496062992"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6" workbookViewId="0">
      <selection activeCell="B29" sqref="B29"/>
    </sheetView>
  </sheetViews>
  <sheetFormatPr defaultRowHeight="13.5"/>
  <cols>
    <col min="2" max="2" width="24.375" customWidth="1"/>
    <col min="4" max="4" width="0" hidden="1" customWidth="1"/>
  </cols>
  <sheetData>
    <row r="1" spans="1:4">
      <c r="A1" s="12" t="s">
        <v>104</v>
      </c>
      <c r="B1" s="12" t="s">
        <v>105</v>
      </c>
      <c r="C1" s="12" t="s">
        <v>4</v>
      </c>
      <c r="D1" s="226" t="s">
        <v>225</v>
      </c>
    </row>
    <row r="2" spans="1:4">
      <c r="A2" s="12">
        <v>1</v>
      </c>
      <c r="B2" s="12" t="s">
        <v>106</v>
      </c>
      <c r="C2" s="12" t="s">
        <v>43</v>
      </c>
      <c r="D2">
        <v>1</v>
      </c>
    </row>
    <row r="3" spans="1:4">
      <c r="A3" s="243">
        <v>2</v>
      </c>
      <c r="B3" s="12" t="s">
        <v>107</v>
      </c>
      <c r="C3" s="12" t="s">
        <v>43</v>
      </c>
      <c r="D3">
        <v>2</v>
      </c>
    </row>
    <row r="4" spans="1:4">
      <c r="A4" s="243">
        <v>3</v>
      </c>
      <c r="B4" s="12" t="s">
        <v>108</v>
      </c>
      <c r="C4" s="12" t="s">
        <v>43</v>
      </c>
      <c r="D4">
        <v>3</v>
      </c>
    </row>
    <row r="5" spans="1:4">
      <c r="A5" s="243">
        <v>4</v>
      </c>
      <c r="B5" s="12" t="s">
        <v>109</v>
      </c>
      <c r="C5" s="12" t="s">
        <v>43</v>
      </c>
      <c r="D5">
        <v>4</v>
      </c>
    </row>
    <row r="6" spans="1:4">
      <c r="A6" s="243">
        <v>5</v>
      </c>
      <c r="B6" s="12" t="s">
        <v>110</v>
      </c>
      <c r="C6" s="12" t="s">
        <v>43</v>
      </c>
      <c r="D6">
        <v>4</v>
      </c>
    </row>
    <row r="7" spans="1:4">
      <c r="A7" s="271">
        <v>6</v>
      </c>
      <c r="B7" s="12" t="s">
        <v>111</v>
      </c>
      <c r="C7" s="12" t="s">
        <v>43</v>
      </c>
      <c r="D7">
        <v>4</v>
      </c>
    </row>
    <row r="8" spans="1:4">
      <c r="A8" s="271">
        <v>7</v>
      </c>
      <c r="B8" s="12" t="s">
        <v>114</v>
      </c>
      <c r="C8" s="12" t="s">
        <v>43</v>
      </c>
      <c r="D8">
        <v>4</v>
      </c>
    </row>
    <row r="9" spans="1:4">
      <c r="A9" s="271">
        <v>8</v>
      </c>
      <c r="B9" s="228" t="s">
        <v>113</v>
      </c>
      <c r="C9" s="12" t="s">
        <v>43</v>
      </c>
      <c r="D9">
        <v>1</v>
      </c>
    </row>
    <row r="10" spans="1:4">
      <c r="A10" s="271">
        <v>9</v>
      </c>
      <c r="B10" s="12" t="s">
        <v>112</v>
      </c>
      <c r="C10" s="12" t="s">
        <v>43</v>
      </c>
      <c r="D10">
        <v>4</v>
      </c>
    </row>
    <row r="11" spans="1:4">
      <c r="A11" s="271">
        <v>10</v>
      </c>
      <c r="B11" s="12" t="s">
        <v>115</v>
      </c>
      <c r="C11" s="12" t="s">
        <v>43</v>
      </c>
      <c r="D11">
        <v>4</v>
      </c>
    </row>
    <row r="12" spans="1:4">
      <c r="A12" s="271">
        <v>11</v>
      </c>
      <c r="B12" s="228" t="s">
        <v>219</v>
      </c>
      <c r="C12" s="228" t="s">
        <v>43</v>
      </c>
      <c r="D12">
        <v>1</v>
      </c>
    </row>
    <row r="13" spans="1:4">
      <c r="A13" s="271">
        <v>12</v>
      </c>
      <c r="B13" s="228" t="s">
        <v>220</v>
      </c>
      <c r="C13" s="228" t="s">
        <v>43</v>
      </c>
      <c r="D13">
        <v>2</v>
      </c>
    </row>
    <row r="14" spans="1:4">
      <c r="A14" s="271">
        <v>13</v>
      </c>
      <c r="B14" s="12" t="s">
        <v>143</v>
      </c>
      <c r="C14" s="12" t="s">
        <v>43</v>
      </c>
      <c r="D14">
        <v>4</v>
      </c>
    </row>
    <row r="15" spans="1:4">
      <c r="A15" s="271">
        <v>14</v>
      </c>
      <c r="B15" s="12" t="s">
        <v>116</v>
      </c>
      <c r="C15" s="12" t="s">
        <v>43</v>
      </c>
      <c r="D15">
        <v>4</v>
      </c>
    </row>
    <row r="16" spans="1:4">
      <c r="A16" s="271">
        <v>15</v>
      </c>
      <c r="B16" s="12" t="s">
        <v>117</v>
      </c>
      <c r="C16" s="12" t="s">
        <v>43</v>
      </c>
      <c r="D16">
        <v>4</v>
      </c>
    </row>
    <row r="17" spans="1:4">
      <c r="A17" s="271">
        <v>16</v>
      </c>
      <c r="B17" s="12" t="s">
        <v>122</v>
      </c>
      <c r="C17" s="12" t="s">
        <v>43</v>
      </c>
      <c r="D17">
        <v>4</v>
      </c>
    </row>
    <row r="18" spans="1:4">
      <c r="A18" s="271">
        <v>17</v>
      </c>
      <c r="B18" s="12" t="s">
        <v>123</v>
      </c>
      <c r="C18" s="12" t="s">
        <v>43</v>
      </c>
      <c r="D18">
        <v>1</v>
      </c>
    </row>
    <row r="19" spans="1:4">
      <c r="A19" s="271">
        <v>18</v>
      </c>
      <c r="B19" s="12" t="s">
        <v>118</v>
      </c>
      <c r="C19" s="12" t="s">
        <v>43</v>
      </c>
      <c r="D19">
        <v>4</v>
      </c>
    </row>
    <row r="20" spans="1:4">
      <c r="A20" s="271">
        <v>19</v>
      </c>
      <c r="B20" s="12" t="s">
        <v>119</v>
      </c>
      <c r="C20" s="12" t="s">
        <v>43</v>
      </c>
      <c r="D20">
        <v>4</v>
      </c>
    </row>
    <row r="21" spans="1:4">
      <c r="A21" s="271">
        <v>20</v>
      </c>
      <c r="B21" s="12" t="s">
        <v>120</v>
      </c>
      <c r="C21" s="12" t="s">
        <v>43</v>
      </c>
      <c r="D21">
        <v>4</v>
      </c>
    </row>
    <row r="22" spans="1:4">
      <c r="A22" s="271">
        <v>21</v>
      </c>
      <c r="B22" s="12" t="s">
        <v>121</v>
      </c>
      <c r="C22" s="12" t="s">
        <v>43</v>
      </c>
      <c r="D22">
        <v>4</v>
      </c>
    </row>
    <row r="23" spans="1:4">
      <c r="A23" s="271">
        <v>22</v>
      </c>
      <c r="B23" s="12" t="s">
        <v>124</v>
      </c>
      <c r="C23" s="12" t="s">
        <v>43</v>
      </c>
      <c r="D23">
        <v>4</v>
      </c>
    </row>
    <row r="24" spans="1:4">
      <c r="A24" s="271">
        <v>23</v>
      </c>
      <c r="B24" s="12" t="s">
        <v>125</v>
      </c>
      <c r="C24" s="12" t="s">
        <v>45</v>
      </c>
      <c r="D24">
        <v>1</v>
      </c>
    </row>
    <row r="25" spans="1:4">
      <c r="A25" s="271">
        <v>24</v>
      </c>
      <c r="B25" s="12" t="s">
        <v>127</v>
      </c>
      <c r="C25" s="12" t="s">
        <v>45</v>
      </c>
      <c r="D25">
        <v>2</v>
      </c>
    </row>
    <row r="26" spans="1:4">
      <c r="A26" s="271">
        <v>25</v>
      </c>
      <c r="B26" s="12" t="s">
        <v>126</v>
      </c>
      <c r="C26" s="12" t="s">
        <v>45</v>
      </c>
      <c r="D26">
        <v>3</v>
      </c>
    </row>
    <row r="27" spans="1:4">
      <c r="A27" s="271">
        <v>26</v>
      </c>
      <c r="B27" s="12" t="s">
        <v>128</v>
      </c>
      <c r="C27" s="12" t="s">
        <v>45</v>
      </c>
      <c r="D27">
        <v>4</v>
      </c>
    </row>
    <row r="28" spans="1:4">
      <c r="A28" s="271">
        <v>27</v>
      </c>
      <c r="B28" s="12" t="s">
        <v>129</v>
      </c>
      <c r="C28" s="12" t="s">
        <v>45</v>
      </c>
      <c r="D28">
        <v>4</v>
      </c>
    </row>
    <row r="29" spans="1:4">
      <c r="A29" s="271">
        <v>28</v>
      </c>
      <c r="B29" s="12" t="s">
        <v>130</v>
      </c>
      <c r="C29" s="12" t="s">
        <v>45</v>
      </c>
      <c r="D29">
        <v>4</v>
      </c>
    </row>
    <row r="30" spans="1:4">
      <c r="A30" s="271">
        <v>29</v>
      </c>
      <c r="B30" s="12" t="s">
        <v>134</v>
      </c>
      <c r="C30" s="12" t="s">
        <v>45</v>
      </c>
      <c r="D30">
        <v>1</v>
      </c>
    </row>
    <row r="31" spans="1:4">
      <c r="A31" s="271">
        <v>30</v>
      </c>
      <c r="B31" s="12" t="s">
        <v>131</v>
      </c>
      <c r="C31" s="12" t="s">
        <v>45</v>
      </c>
      <c r="D31">
        <v>4</v>
      </c>
    </row>
    <row r="32" spans="1:4">
      <c r="A32" s="271">
        <v>31</v>
      </c>
      <c r="B32" s="12" t="s">
        <v>132</v>
      </c>
      <c r="C32" s="12" t="s">
        <v>45</v>
      </c>
      <c r="D32">
        <v>4</v>
      </c>
    </row>
    <row r="33" spans="1:4">
      <c r="A33" s="271">
        <v>32</v>
      </c>
      <c r="B33" s="12" t="s">
        <v>133</v>
      </c>
      <c r="C33" s="12" t="s">
        <v>45</v>
      </c>
      <c r="D33">
        <v>4</v>
      </c>
    </row>
    <row r="34" spans="1:4">
      <c r="A34" s="271">
        <v>33</v>
      </c>
      <c r="B34" s="12" t="s">
        <v>144</v>
      </c>
      <c r="C34" s="12" t="s">
        <v>45</v>
      </c>
      <c r="D34">
        <v>4</v>
      </c>
    </row>
    <row r="35" spans="1:4">
      <c r="A35" s="271">
        <v>34</v>
      </c>
      <c r="B35" s="12" t="s">
        <v>135</v>
      </c>
      <c r="C35" s="12" t="s">
        <v>45</v>
      </c>
      <c r="D35">
        <v>4</v>
      </c>
    </row>
    <row r="36" spans="1:4">
      <c r="A36" s="271">
        <v>35</v>
      </c>
      <c r="B36" s="12" t="s">
        <v>136</v>
      </c>
      <c r="C36" s="12" t="s">
        <v>45</v>
      </c>
      <c r="D36">
        <v>4</v>
      </c>
    </row>
    <row r="37" spans="1:4">
      <c r="A37" s="271">
        <v>36</v>
      </c>
      <c r="B37" s="12" t="s">
        <v>137</v>
      </c>
      <c r="C37" s="12" t="s">
        <v>45</v>
      </c>
      <c r="D37">
        <v>1</v>
      </c>
    </row>
    <row r="38" spans="1:4">
      <c r="A38" s="271">
        <v>37</v>
      </c>
      <c r="B38" s="12" t="s">
        <v>138</v>
      </c>
      <c r="C38" s="12" t="s">
        <v>45</v>
      </c>
      <c r="D38">
        <v>4</v>
      </c>
    </row>
    <row r="39" spans="1:4">
      <c r="A39" s="271">
        <v>38</v>
      </c>
      <c r="B39" s="12" t="s">
        <v>139</v>
      </c>
      <c r="C39" s="12" t="s">
        <v>45</v>
      </c>
      <c r="D39">
        <v>4</v>
      </c>
    </row>
    <row r="40" spans="1:4">
      <c r="A40" s="271">
        <v>39</v>
      </c>
      <c r="B40" s="12" t="s">
        <v>141</v>
      </c>
      <c r="C40" s="12" t="s">
        <v>45</v>
      </c>
      <c r="D40">
        <v>4</v>
      </c>
    </row>
    <row r="41" spans="1:4">
      <c r="A41" s="271">
        <v>40</v>
      </c>
      <c r="B41" s="12" t="s">
        <v>142</v>
      </c>
      <c r="C41" s="12" t="s">
        <v>45</v>
      </c>
      <c r="D41">
        <v>4</v>
      </c>
    </row>
    <row r="42" spans="1:4">
      <c r="A42" s="271">
        <v>41</v>
      </c>
      <c r="B42" s="12" t="s">
        <v>140</v>
      </c>
      <c r="C42" s="12" t="s">
        <v>45</v>
      </c>
      <c r="D42">
        <v>4</v>
      </c>
    </row>
  </sheetData>
  <sheetProtection password="CE3A" sheet="1" objects="1" scenarios="1"/>
  <phoneticPr fontId="20"/>
  <pageMargins left="0.70866141732283472" right="0.70866141732283472" top="0.74803149606299213" bottom="0.74803149606299213" header="0.31496062992125984" footer="0.31496062992125984"/>
  <pageSetup paperSize="9" scale="1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8" zoomScale="80" zoomScaleNormal="80" zoomScaleSheetLayoutView="100" workbookViewId="0">
      <selection activeCell="B13" sqref="B13:C31"/>
    </sheetView>
  </sheetViews>
  <sheetFormatPr defaultRowHeight="13.5"/>
  <cols>
    <col min="3" max="3" width="17.75" customWidth="1"/>
    <col min="4" max="4" width="2.625" hidden="1" customWidth="1"/>
    <col min="5" max="5" width="5.75" customWidth="1"/>
    <col min="6" max="6" width="6.625" customWidth="1"/>
    <col min="7" max="7" width="5.125" customWidth="1"/>
    <col min="8" max="8" width="18.75" customWidth="1"/>
    <col min="9" max="9" width="19.25" customWidth="1"/>
  </cols>
  <sheetData>
    <row r="1" spans="1:9" ht="17.25">
      <c r="A1" s="336" t="s">
        <v>0</v>
      </c>
      <c r="B1" s="336"/>
      <c r="C1" s="336"/>
      <c r="D1" s="336"/>
      <c r="E1" s="336"/>
      <c r="F1" s="336"/>
      <c r="G1" s="336"/>
      <c r="H1" s="336"/>
      <c r="I1" s="336"/>
    </row>
    <row r="2" spans="1:9">
      <c r="A2" s="1"/>
      <c r="B2" s="1"/>
      <c r="C2" s="1"/>
      <c r="D2" s="1"/>
      <c r="E2" s="1"/>
      <c r="F2" s="1"/>
      <c r="G2" s="1"/>
      <c r="H2" s="1"/>
      <c r="I2" s="1"/>
    </row>
    <row r="3" spans="1:9">
      <c r="A3" s="1"/>
      <c r="B3" s="1"/>
      <c r="C3" s="1"/>
      <c r="D3" s="1"/>
      <c r="E3" s="1"/>
      <c r="F3" s="1"/>
      <c r="G3" s="8" t="s">
        <v>8</v>
      </c>
      <c r="H3" s="1"/>
    </row>
    <row r="4" spans="1:9">
      <c r="A4" s="363" t="s">
        <v>1</v>
      </c>
      <c r="B4" s="363"/>
      <c r="C4" s="2"/>
      <c r="D4" s="2"/>
      <c r="E4" s="1"/>
      <c r="F4" s="1"/>
      <c r="G4" s="354" t="s">
        <v>9</v>
      </c>
      <c r="H4" s="354"/>
      <c r="I4" s="355"/>
    </row>
    <row r="5" spans="1:9">
      <c r="A5" s="3"/>
      <c r="B5" s="347" t="str">
        <f>IF(DATA!Q11="","",DATA!Q11)</f>
        <v>第１３０回中学記録会</v>
      </c>
      <c r="C5" s="347"/>
      <c r="D5" s="56"/>
      <c r="E5" s="4"/>
      <c r="F5" s="4"/>
      <c r="G5" s="356" t="str">
        <f>DATA!P5</f>
        <v>日立市立泉丘中学校</v>
      </c>
      <c r="H5" s="356"/>
      <c r="I5" s="143" t="str">
        <f>DATA!Q6</f>
        <v>齋藤　昌義</v>
      </c>
    </row>
    <row r="6" spans="1:9" ht="14.25" thickBot="1">
      <c r="A6" s="1"/>
      <c r="B6" s="1"/>
      <c r="C6" s="1"/>
      <c r="D6" s="1"/>
      <c r="E6" s="1"/>
      <c r="F6" s="1"/>
      <c r="G6" s="1"/>
      <c r="H6" s="1"/>
      <c r="I6" s="1"/>
    </row>
    <row r="7" spans="1:9">
      <c r="A7" s="357"/>
      <c r="B7" s="337" t="s">
        <v>2</v>
      </c>
      <c r="C7" s="339" t="s">
        <v>3</v>
      </c>
      <c r="D7" s="234"/>
      <c r="E7" s="342" t="s">
        <v>4</v>
      </c>
      <c r="F7" s="360" t="s">
        <v>33</v>
      </c>
      <c r="G7" s="344" t="s">
        <v>18</v>
      </c>
      <c r="H7" s="348" t="s">
        <v>5</v>
      </c>
      <c r="I7" s="349"/>
    </row>
    <row r="8" spans="1:9">
      <c r="A8" s="358"/>
      <c r="B8" s="338"/>
      <c r="C8" s="340"/>
      <c r="D8" s="235"/>
      <c r="E8" s="343"/>
      <c r="F8" s="361"/>
      <c r="G8" s="345"/>
      <c r="H8" s="350"/>
      <c r="I8" s="351"/>
    </row>
    <row r="9" spans="1:9">
      <c r="A9" s="359"/>
      <c r="B9" s="338"/>
      <c r="C9" s="341"/>
      <c r="D9" s="236"/>
      <c r="E9" s="343"/>
      <c r="F9" s="362"/>
      <c r="G9" s="346"/>
      <c r="H9" s="352"/>
      <c r="I9" s="353"/>
    </row>
    <row r="10" spans="1:9" ht="23.1" customHeight="1">
      <c r="A10" s="5">
        <v>1</v>
      </c>
      <c r="B10" s="6" t="str">
        <f>DATA!B3</f>
        <v>0001</v>
      </c>
      <c r="C10" s="261" t="str">
        <f>DATA!C3</f>
        <v>県　一</v>
      </c>
      <c r="D10" s="6" t="str">
        <f>DATA!D3</f>
        <v>ｹﾝ ｲﾁ</v>
      </c>
      <c r="E10" s="6" t="s">
        <v>6</v>
      </c>
      <c r="F10" s="247" t="str">
        <f>DATA!F3</f>
        <v>泉丘</v>
      </c>
      <c r="G10" s="54">
        <f>IF(DATA!G3="","",DATA!G3)</f>
        <v>1</v>
      </c>
      <c r="H10" s="334" t="str">
        <f>DATA!I3</f>
        <v>１年男子　100m</v>
      </c>
      <c r="I10" s="335"/>
    </row>
    <row r="11" spans="1:9" ht="23.1" customHeight="1">
      <c r="A11" s="5">
        <v>2</v>
      </c>
      <c r="B11" s="6" t="str">
        <f>DATA!B4</f>
        <v>0002</v>
      </c>
      <c r="C11" s="261" t="str">
        <f>DATA!C4</f>
        <v>県　二</v>
      </c>
      <c r="D11" s="6" t="str">
        <f>DATA!D4</f>
        <v>ｹﾝ ﾆ</v>
      </c>
      <c r="E11" s="6" t="s">
        <v>6</v>
      </c>
      <c r="F11" s="247" t="str">
        <f>DATA!F4</f>
        <v>泉丘</v>
      </c>
      <c r="G11" s="54">
        <f>IF(DATA!G4="","",DATA!G4)</f>
        <v>2</v>
      </c>
      <c r="H11" s="334" t="str">
        <f>DATA!I4</f>
        <v>１年男子　100m</v>
      </c>
      <c r="I11" s="335"/>
    </row>
    <row r="12" spans="1:9" ht="23.1" customHeight="1">
      <c r="A12" s="5">
        <v>3</v>
      </c>
      <c r="B12" s="6" t="str">
        <f>DATA!B5</f>
        <v>0003</v>
      </c>
      <c r="C12" s="261" t="str">
        <f>DATA!C5</f>
        <v>県　三</v>
      </c>
      <c r="D12" s="6" t="str">
        <f>DATA!D5</f>
        <v/>
      </c>
      <c r="E12" s="6" t="s">
        <v>6</v>
      </c>
      <c r="F12" s="247" t="str">
        <f>DATA!F5</f>
        <v>泉丘</v>
      </c>
      <c r="G12" s="54" t="str">
        <f>IF(DATA!G5="","",DATA!G5)</f>
        <v/>
      </c>
      <c r="H12" s="334" t="str">
        <f>DATA!I5</f>
        <v/>
      </c>
      <c r="I12" s="335"/>
    </row>
    <row r="13" spans="1:9" ht="23.1" customHeight="1">
      <c r="A13" s="5">
        <v>4</v>
      </c>
      <c r="B13" s="6" t="str">
        <f>DATA!B6</f>
        <v>0004</v>
      </c>
      <c r="C13" s="261" t="str">
        <f>DATA!C6</f>
        <v>県　四</v>
      </c>
      <c r="D13" s="6" t="str">
        <f>DATA!D6</f>
        <v/>
      </c>
      <c r="E13" s="6" t="s">
        <v>6</v>
      </c>
      <c r="F13" s="247" t="str">
        <f>DATA!F6</f>
        <v>泉丘</v>
      </c>
      <c r="G13" s="54" t="str">
        <f>IF(DATA!G6="","",DATA!G6)</f>
        <v/>
      </c>
      <c r="H13" s="334" t="str">
        <f>DATA!I6</f>
        <v/>
      </c>
      <c r="I13" s="335"/>
    </row>
    <row r="14" spans="1:9" ht="23.1" customHeight="1">
      <c r="A14" s="5">
        <v>5</v>
      </c>
      <c r="B14" s="6" t="str">
        <f>DATA!B7</f>
        <v>0005</v>
      </c>
      <c r="C14" s="261" t="str">
        <f>DATA!C7</f>
        <v>県　五</v>
      </c>
      <c r="D14" s="6" t="str">
        <f>DATA!D7</f>
        <v/>
      </c>
      <c r="E14" s="6" t="s">
        <v>6</v>
      </c>
      <c r="F14" s="247" t="str">
        <f>DATA!F7</f>
        <v>泉丘</v>
      </c>
      <c r="G14" s="54" t="str">
        <f>IF(DATA!G7="","",DATA!G7)</f>
        <v/>
      </c>
      <c r="H14" s="334" t="str">
        <f>DATA!I7</f>
        <v/>
      </c>
      <c r="I14" s="335"/>
    </row>
    <row r="15" spans="1:9" ht="23.1" customHeight="1">
      <c r="A15" s="5">
        <v>6</v>
      </c>
      <c r="B15" s="59" t="str">
        <f>DATA!B8</f>
        <v>0006</v>
      </c>
      <c r="C15" s="262" t="str">
        <f>DATA!C8</f>
        <v>県　六</v>
      </c>
      <c r="D15" s="59" t="str">
        <f>DATA!D8</f>
        <v/>
      </c>
      <c r="E15" s="59" t="s">
        <v>6</v>
      </c>
      <c r="F15" s="248" t="str">
        <f>DATA!F8</f>
        <v>泉丘</v>
      </c>
      <c r="G15" s="54" t="str">
        <f>IF(DATA!G8="","",DATA!G8)</f>
        <v/>
      </c>
      <c r="H15" s="328" t="str">
        <f>DATA!I8</f>
        <v/>
      </c>
      <c r="I15" s="329"/>
    </row>
    <row r="16" spans="1:9" ht="23.1" customHeight="1">
      <c r="A16" s="5">
        <v>7</v>
      </c>
      <c r="B16" s="59" t="str">
        <f>DATA!B9</f>
        <v>0007</v>
      </c>
      <c r="C16" s="262" t="str">
        <f>DATA!C9</f>
        <v>県　七</v>
      </c>
      <c r="D16" s="59" t="str">
        <f>DATA!D9</f>
        <v/>
      </c>
      <c r="E16" s="59" t="s">
        <v>6</v>
      </c>
      <c r="F16" s="248" t="str">
        <f>DATA!F9</f>
        <v>泉丘</v>
      </c>
      <c r="G16" s="54" t="str">
        <f>IF(DATA!G9="","",DATA!G9)</f>
        <v/>
      </c>
      <c r="H16" s="328" t="str">
        <f>DATA!I9</f>
        <v/>
      </c>
      <c r="I16" s="329"/>
    </row>
    <row r="17" spans="1:9" ht="23.1" customHeight="1">
      <c r="A17" s="5">
        <v>8</v>
      </c>
      <c r="B17" s="59" t="str">
        <f>DATA!B10</f>
        <v>0008</v>
      </c>
      <c r="C17" s="262" t="str">
        <f>DATA!C10</f>
        <v>県　八</v>
      </c>
      <c r="D17" s="59" t="str">
        <f>DATA!D10</f>
        <v/>
      </c>
      <c r="E17" s="59" t="s">
        <v>6</v>
      </c>
      <c r="F17" s="248" t="str">
        <f>DATA!F10</f>
        <v>泉丘</v>
      </c>
      <c r="G17" s="54" t="str">
        <f>IF(DATA!G10="","",DATA!G10)</f>
        <v/>
      </c>
      <c r="H17" s="328" t="str">
        <f>DATA!I10</f>
        <v/>
      </c>
      <c r="I17" s="329"/>
    </row>
    <row r="18" spans="1:9" ht="23.1" customHeight="1">
      <c r="A18" s="5">
        <v>9</v>
      </c>
      <c r="B18" s="59" t="str">
        <f>DATA!B11</f>
        <v>0009</v>
      </c>
      <c r="C18" s="262" t="str">
        <f>DATA!C11</f>
        <v>県　九</v>
      </c>
      <c r="D18" s="59" t="str">
        <f>DATA!D11</f>
        <v/>
      </c>
      <c r="E18" s="59" t="s">
        <v>6</v>
      </c>
      <c r="F18" s="248" t="str">
        <f>DATA!F11</f>
        <v>泉丘</v>
      </c>
      <c r="G18" s="54" t="str">
        <f>IF(DATA!G11="","",DATA!G11)</f>
        <v/>
      </c>
      <c r="H18" s="328" t="str">
        <f>DATA!I11</f>
        <v/>
      </c>
      <c r="I18" s="329"/>
    </row>
    <row r="19" spans="1:9" ht="23.1" customHeight="1">
      <c r="A19" s="5">
        <v>10</v>
      </c>
      <c r="B19" s="59" t="str">
        <f>DATA!B12</f>
        <v>0010</v>
      </c>
      <c r="C19" s="262" t="str">
        <f>DATA!C12</f>
        <v>県　十</v>
      </c>
      <c r="D19" s="59" t="str">
        <f>DATA!D12</f>
        <v/>
      </c>
      <c r="E19" s="59" t="s">
        <v>6</v>
      </c>
      <c r="F19" s="248" t="str">
        <f>DATA!F12</f>
        <v>泉丘</v>
      </c>
      <c r="G19" s="54" t="str">
        <f>IF(DATA!G12="","",DATA!G12)</f>
        <v/>
      </c>
      <c r="H19" s="328" t="str">
        <f>DATA!I12</f>
        <v/>
      </c>
      <c r="I19" s="329"/>
    </row>
    <row r="20" spans="1:9" ht="23.1" customHeight="1">
      <c r="A20" s="5">
        <v>11</v>
      </c>
      <c r="B20" s="59" t="str">
        <f>DATA!B13</f>
        <v>0011</v>
      </c>
      <c r="C20" s="262" t="str">
        <f>DATA!C13</f>
        <v>県　十一</v>
      </c>
      <c r="D20" s="59" t="str">
        <f>DATA!D13</f>
        <v/>
      </c>
      <c r="E20" s="59" t="s">
        <v>6</v>
      </c>
      <c r="F20" s="248" t="str">
        <f>DATA!F13</f>
        <v>泉丘</v>
      </c>
      <c r="G20" s="54" t="str">
        <f>IF(DATA!G13="","",DATA!G13)</f>
        <v/>
      </c>
      <c r="H20" s="328" t="str">
        <f>DATA!I13</f>
        <v/>
      </c>
      <c r="I20" s="329"/>
    </row>
    <row r="21" spans="1:9" ht="23.1" customHeight="1">
      <c r="A21" s="5">
        <v>12</v>
      </c>
      <c r="B21" s="59" t="str">
        <f>DATA!B14</f>
        <v>0012</v>
      </c>
      <c r="C21" s="262" t="str">
        <f>DATA!C14</f>
        <v>県　十二</v>
      </c>
      <c r="D21" s="59" t="str">
        <f>DATA!D14</f>
        <v/>
      </c>
      <c r="E21" s="59" t="s">
        <v>6</v>
      </c>
      <c r="F21" s="248" t="str">
        <f>DATA!F14</f>
        <v>泉丘</v>
      </c>
      <c r="G21" s="54" t="str">
        <f>IF(DATA!G14="","",DATA!G14)</f>
        <v/>
      </c>
      <c r="H21" s="328" t="str">
        <f>DATA!I14</f>
        <v/>
      </c>
      <c r="I21" s="329"/>
    </row>
    <row r="22" spans="1:9" ht="23.1" customHeight="1">
      <c r="A22" s="5">
        <v>13</v>
      </c>
      <c r="B22" s="59" t="str">
        <f>DATA!B15</f>
        <v>0013</v>
      </c>
      <c r="C22" s="262" t="str">
        <f>DATA!C15</f>
        <v>県　十三</v>
      </c>
      <c r="D22" s="59" t="str">
        <f>DATA!D15</f>
        <v/>
      </c>
      <c r="E22" s="59" t="s">
        <v>7</v>
      </c>
      <c r="F22" s="248" t="str">
        <f>DATA!F15</f>
        <v>泉丘</v>
      </c>
      <c r="G22" s="54" t="str">
        <f>IF(DATA!G15="","",DATA!G15)</f>
        <v/>
      </c>
      <c r="H22" s="328" t="str">
        <f>DATA!I15</f>
        <v/>
      </c>
      <c r="I22" s="329"/>
    </row>
    <row r="23" spans="1:9" ht="23.1" customHeight="1">
      <c r="A23" s="5">
        <v>14</v>
      </c>
      <c r="B23" s="59" t="str">
        <f>DATA!B16</f>
        <v>0014</v>
      </c>
      <c r="C23" s="262" t="str">
        <f>DATA!C16</f>
        <v>県　十四</v>
      </c>
      <c r="D23" s="59" t="str">
        <f>DATA!D16</f>
        <v/>
      </c>
      <c r="E23" s="59" t="s">
        <v>6</v>
      </c>
      <c r="F23" s="248" t="str">
        <f>DATA!F16</f>
        <v>泉丘</v>
      </c>
      <c r="G23" s="54" t="str">
        <f>IF(DATA!G16="","",DATA!G16)</f>
        <v/>
      </c>
      <c r="H23" s="328" t="str">
        <f>DATA!I16</f>
        <v/>
      </c>
      <c r="I23" s="329"/>
    </row>
    <row r="24" spans="1:9" ht="23.1" customHeight="1">
      <c r="A24" s="5">
        <v>15</v>
      </c>
      <c r="B24" s="59" t="str">
        <f>DATA!B17</f>
        <v>0015</v>
      </c>
      <c r="C24" s="262" t="str">
        <f>DATA!C17</f>
        <v>県　十五</v>
      </c>
      <c r="D24" s="59" t="str">
        <f>DATA!D17</f>
        <v/>
      </c>
      <c r="E24" s="59" t="s">
        <v>6</v>
      </c>
      <c r="F24" s="248" t="str">
        <f>DATA!F17</f>
        <v>泉丘</v>
      </c>
      <c r="G24" s="54" t="str">
        <f>IF(DATA!G17="","",DATA!G17)</f>
        <v/>
      </c>
      <c r="H24" s="328" t="str">
        <f>DATA!I17</f>
        <v/>
      </c>
      <c r="I24" s="329"/>
    </row>
    <row r="25" spans="1:9" ht="23.1" customHeight="1">
      <c r="A25" s="5">
        <v>16</v>
      </c>
      <c r="B25" s="59" t="str">
        <f>DATA!B18</f>
        <v>0016</v>
      </c>
      <c r="C25" s="262" t="str">
        <f>DATA!C18</f>
        <v>県　十六</v>
      </c>
      <c r="D25" s="59" t="str">
        <f>DATA!D18</f>
        <v/>
      </c>
      <c r="E25" s="59" t="s">
        <v>6</v>
      </c>
      <c r="F25" s="248" t="str">
        <f>DATA!F18</f>
        <v>泉丘</v>
      </c>
      <c r="G25" s="54" t="str">
        <f>IF(DATA!G18="","",DATA!G18)</f>
        <v/>
      </c>
      <c r="H25" s="328" t="str">
        <f>DATA!I18</f>
        <v/>
      </c>
      <c r="I25" s="329"/>
    </row>
    <row r="26" spans="1:9" ht="23.1" customHeight="1">
      <c r="A26" s="5">
        <v>17</v>
      </c>
      <c r="B26" s="59" t="str">
        <f>DATA!B19</f>
        <v>0017</v>
      </c>
      <c r="C26" s="262" t="str">
        <f>DATA!C19</f>
        <v>県　十七</v>
      </c>
      <c r="D26" s="59" t="str">
        <f>DATA!D19</f>
        <v/>
      </c>
      <c r="E26" s="59" t="s">
        <v>6</v>
      </c>
      <c r="F26" s="248" t="str">
        <f>DATA!F19</f>
        <v>泉丘</v>
      </c>
      <c r="G26" s="54" t="str">
        <f>IF(DATA!G19="","",DATA!G19)</f>
        <v/>
      </c>
      <c r="H26" s="328" t="str">
        <f>DATA!I19</f>
        <v/>
      </c>
      <c r="I26" s="329"/>
    </row>
    <row r="27" spans="1:9" ht="23.1" customHeight="1">
      <c r="A27" s="5">
        <v>18</v>
      </c>
      <c r="B27" s="59" t="str">
        <f>DATA!B20</f>
        <v>0018</v>
      </c>
      <c r="C27" s="262" t="str">
        <f>DATA!C20</f>
        <v>県　十八</v>
      </c>
      <c r="D27" s="59" t="str">
        <f>DATA!D20</f>
        <v/>
      </c>
      <c r="E27" s="59" t="s">
        <v>6</v>
      </c>
      <c r="F27" s="248" t="str">
        <f>DATA!F20</f>
        <v>泉丘</v>
      </c>
      <c r="G27" s="54" t="str">
        <f>IF(DATA!G20="","",DATA!G20)</f>
        <v/>
      </c>
      <c r="H27" s="328" t="str">
        <f>DATA!I20</f>
        <v/>
      </c>
      <c r="I27" s="329"/>
    </row>
    <row r="28" spans="1:9" ht="23.1" customHeight="1">
      <c r="A28" s="5">
        <v>19</v>
      </c>
      <c r="B28" s="59" t="str">
        <f>DATA!B21</f>
        <v>0019</v>
      </c>
      <c r="C28" s="262" t="str">
        <f>DATA!C21</f>
        <v>県　十九</v>
      </c>
      <c r="D28" s="59" t="str">
        <f>DATA!D21</f>
        <v/>
      </c>
      <c r="E28" s="59" t="s">
        <v>6</v>
      </c>
      <c r="F28" s="248" t="str">
        <f>DATA!F21</f>
        <v>泉丘</v>
      </c>
      <c r="G28" s="54" t="str">
        <f>IF(DATA!G21="","",DATA!G21)</f>
        <v/>
      </c>
      <c r="H28" s="328" t="str">
        <f>DATA!I21</f>
        <v/>
      </c>
      <c r="I28" s="329"/>
    </row>
    <row r="29" spans="1:9" ht="23.1" customHeight="1">
      <c r="A29" s="5">
        <v>20</v>
      </c>
      <c r="B29" s="59" t="str">
        <f>DATA!B22</f>
        <v>0020</v>
      </c>
      <c r="C29" s="262" t="str">
        <f>DATA!C22</f>
        <v>県　二十</v>
      </c>
      <c r="D29" s="59" t="str">
        <f>DATA!D22</f>
        <v/>
      </c>
      <c r="E29" s="59" t="s">
        <v>6</v>
      </c>
      <c r="F29" s="248" t="str">
        <f>DATA!F22</f>
        <v>泉丘</v>
      </c>
      <c r="G29" s="54" t="str">
        <f>IF(DATA!G22="","",DATA!G22)</f>
        <v/>
      </c>
      <c r="H29" s="328" t="str">
        <f>DATA!I22</f>
        <v/>
      </c>
      <c r="I29" s="329"/>
    </row>
    <row r="30" spans="1:9" ht="23.1" customHeight="1">
      <c r="A30" s="5">
        <v>21</v>
      </c>
      <c r="B30" s="59" t="str">
        <f>DATA!B23</f>
        <v>0021</v>
      </c>
      <c r="C30" s="262" t="str">
        <f>DATA!C23</f>
        <v>県　二十一</v>
      </c>
      <c r="D30" s="59" t="str">
        <f>DATA!D23</f>
        <v/>
      </c>
      <c r="E30" s="59" t="s">
        <v>6</v>
      </c>
      <c r="F30" s="248" t="str">
        <f>DATA!F23</f>
        <v>泉丘</v>
      </c>
      <c r="G30" s="54" t="str">
        <f>IF(DATA!G23="","",DATA!G23)</f>
        <v/>
      </c>
      <c r="H30" s="328" t="str">
        <f>DATA!I23</f>
        <v/>
      </c>
      <c r="I30" s="329"/>
    </row>
    <row r="31" spans="1:9" ht="23.1" customHeight="1">
      <c r="A31" s="5">
        <v>22</v>
      </c>
      <c r="B31" s="59" t="str">
        <f>DATA!B24</f>
        <v>0022</v>
      </c>
      <c r="C31" s="262" t="str">
        <f>DATA!C24</f>
        <v>県　二十二</v>
      </c>
      <c r="D31" s="59" t="str">
        <f>DATA!D24</f>
        <v/>
      </c>
      <c r="E31" s="59" t="s">
        <v>6</v>
      </c>
      <c r="F31" s="248" t="str">
        <f>DATA!F24</f>
        <v>泉丘</v>
      </c>
      <c r="G31" s="239" t="str">
        <f>IF(DATA!G24="","",DATA!G24)</f>
        <v/>
      </c>
      <c r="H31" s="328" t="str">
        <f>DATA!I24</f>
        <v/>
      </c>
      <c r="I31" s="329"/>
    </row>
    <row r="32" spans="1:9" ht="23.1" customHeight="1">
      <c r="A32" s="193" t="s">
        <v>203</v>
      </c>
      <c r="B32" s="59" t="str">
        <f>DATA!B33</f>
        <v>0031</v>
      </c>
      <c r="C32" s="262" t="str">
        <f>DATA!C33</f>
        <v>県　三十一</v>
      </c>
      <c r="D32" s="59" t="str">
        <f>DATA!D33</f>
        <v/>
      </c>
      <c r="E32" s="59" t="s">
        <v>6</v>
      </c>
      <c r="F32" s="249" t="str">
        <f>DATA!F33</f>
        <v>泉丘</v>
      </c>
      <c r="G32" s="238" t="str">
        <f>IF(DATA!G25="","",DATA!G25)</f>
        <v/>
      </c>
      <c r="H32" s="330" t="s">
        <v>195</v>
      </c>
      <c r="I32" s="331"/>
    </row>
    <row r="33" spans="1:9" ht="23.1" customHeight="1">
      <c r="A33" s="194"/>
      <c r="B33" s="59" t="str">
        <f>DATA!B34</f>
        <v>0032</v>
      </c>
      <c r="C33" s="262" t="str">
        <f>DATA!C34</f>
        <v>県　三十二</v>
      </c>
      <c r="D33" s="59" t="str">
        <f>DATA!D34</f>
        <v/>
      </c>
      <c r="E33" s="59" t="s">
        <v>6</v>
      </c>
      <c r="F33" s="250"/>
      <c r="G33" s="238" t="str">
        <f>IF(DATA!G26="","",DATA!G26)</f>
        <v/>
      </c>
      <c r="H33" s="189"/>
      <c r="I33" s="190"/>
    </row>
    <row r="34" spans="1:9" ht="23.1" customHeight="1">
      <c r="A34" s="194"/>
      <c r="B34" s="59" t="str">
        <f>DATA!B35</f>
        <v>0033</v>
      </c>
      <c r="C34" s="262" t="str">
        <f>DATA!C35</f>
        <v>県　三十三</v>
      </c>
      <c r="D34" s="59" t="str">
        <f>DATA!D35</f>
        <v/>
      </c>
      <c r="E34" s="59" t="s">
        <v>6</v>
      </c>
      <c r="F34" s="250"/>
      <c r="G34" s="238" t="str">
        <f>IF(DATA!G27="","",DATA!G27)</f>
        <v/>
      </c>
      <c r="H34" s="332"/>
      <c r="I34" s="333"/>
    </row>
    <row r="35" spans="1:9" ht="23.1" customHeight="1">
      <c r="A35" s="194"/>
      <c r="B35" s="59" t="str">
        <f>DATA!B36</f>
        <v>0034</v>
      </c>
      <c r="C35" s="262" t="str">
        <f>DATA!C36</f>
        <v>県　三十四</v>
      </c>
      <c r="D35" s="59" t="str">
        <f>DATA!D36</f>
        <v/>
      </c>
      <c r="E35" s="59" t="s">
        <v>6</v>
      </c>
      <c r="F35" s="250"/>
      <c r="G35" s="238" t="str">
        <f>IF(DATA!G28="","",DATA!G28)</f>
        <v/>
      </c>
      <c r="H35" s="189"/>
      <c r="I35" s="190"/>
    </row>
    <row r="36" spans="1:9" ht="23.1" customHeight="1">
      <c r="A36" s="194"/>
      <c r="B36" s="59" t="str">
        <f>DATA!B37</f>
        <v>0035</v>
      </c>
      <c r="C36" s="262" t="str">
        <f>DATA!C37</f>
        <v>県　三十五</v>
      </c>
      <c r="D36" s="59" t="str">
        <f>DATA!D37</f>
        <v/>
      </c>
      <c r="E36" s="59" t="s">
        <v>6</v>
      </c>
      <c r="F36" s="250"/>
      <c r="G36" s="238" t="str">
        <f>IF(DATA!G29="","",DATA!G29)</f>
        <v/>
      </c>
      <c r="H36" s="189"/>
      <c r="I36" s="190"/>
    </row>
    <row r="37" spans="1:9" ht="23.1" customHeight="1" thickBot="1">
      <c r="A37" s="195"/>
      <c r="B37" s="65" t="str">
        <f>DATA!B38</f>
        <v>0036</v>
      </c>
      <c r="C37" s="263" t="str">
        <f>DATA!C38</f>
        <v>県　三十六</v>
      </c>
      <c r="D37" s="65" t="str">
        <f>DATA!D38</f>
        <v/>
      </c>
      <c r="E37" s="65" t="s">
        <v>7</v>
      </c>
      <c r="F37" s="251"/>
      <c r="G37" s="240" t="str">
        <f>IF(DATA!G30="","",DATA!G30)</f>
        <v/>
      </c>
      <c r="H37" s="191"/>
      <c r="I37" s="192"/>
    </row>
    <row r="38" spans="1:9">
      <c r="A38" s="7"/>
      <c r="B38" s="7"/>
      <c r="C38" s="7"/>
      <c r="D38" s="7"/>
      <c r="E38" s="7"/>
      <c r="F38" s="7"/>
      <c r="G38" s="7"/>
      <c r="H38" s="154" t="s">
        <v>202</v>
      </c>
      <c r="I38" s="154" t="str">
        <f>DATA!Q8</f>
        <v>日立市水木町2-9-1</v>
      </c>
    </row>
    <row r="39" spans="1:9">
      <c r="A39" s="51" t="s">
        <v>170</v>
      </c>
      <c r="B39" s="327" t="str">
        <f>DATA!Q7</f>
        <v>渡邊　好一</v>
      </c>
      <c r="C39" s="327"/>
      <c r="D39" s="51"/>
      <c r="E39" s="51"/>
      <c r="F39" s="51"/>
      <c r="G39" s="7"/>
      <c r="H39" s="154" t="s">
        <v>200</v>
      </c>
      <c r="I39" s="154" t="str">
        <f>DATA!Q9</f>
        <v>0294-52-2757</v>
      </c>
    </row>
    <row r="40" spans="1:9">
      <c r="H40" s="97" t="s">
        <v>201</v>
      </c>
      <c r="I40" s="213" t="str">
        <f>DATA!Q10</f>
        <v>090-1234-5678</v>
      </c>
    </row>
  </sheetData>
  <sheetProtection password="CE3A" sheet="1" objects="1" scenarios="1"/>
  <protectedRanges>
    <protectedRange sqref="B5:C5" name="範囲1"/>
  </protectedRanges>
  <mergeCells count="37">
    <mergeCell ref="H13:I13"/>
    <mergeCell ref="A1:I1"/>
    <mergeCell ref="B7:B9"/>
    <mergeCell ref="C7:C9"/>
    <mergeCell ref="E7:E9"/>
    <mergeCell ref="G7:G9"/>
    <mergeCell ref="B5:C5"/>
    <mergeCell ref="H7:I9"/>
    <mergeCell ref="G4:I4"/>
    <mergeCell ref="G5:H5"/>
    <mergeCell ref="A7:A9"/>
    <mergeCell ref="F7:F9"/>
    <mergeCell ref="A4:B4"/>
    <mergeCell ref="H10:I10"/>
    <mergeCell ref="H11:I11"/>
    <mergeCell ref="H12:I12"/>
    <mergeCell ref="H14:I14"/>
    <mergeCell ref="H15:I15"/>
    <mergeCell ref="H16:I16"/>
    <mergeCell ref="H17:I17"/>
    <mergeCell ref="H18:I18"/>
    <mergeCell ref="H19:I19"/>
    <mergeCell ref="H20:I20"/>
    <mergeCell ref="H21:I21"/>
    <mergeCell ref="H22:I22"/>
    <mergeCell ref="H23:I23"/>
    <mergeCell ref="B39:C39"/>
    <mergeCell ref="H24:I24"/>
    <mergeCell ref="H25:I25"/>
    <mergeCell ref="H32:I32"/>
    <mergeCell ref="H34:I34"/>
    <mergeCell ref="H26:I26"/>
    <mergeCell ref="H27:I27"/>
    <mergeCell ref="H28:I28"/>
    <mergeCell ref="H29:I29"/>
    <mergeCell ref="H30:I30"/>
    <mergeCell ref="H31:I31"/>
  </mergeCells>
  <phoneticPr fontId="20"/>
  <pageMargins left="0.74803149606299213" right="0.55118110236220474" top="0.59055118110236227" bottom="0.62992125984251968"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80" zoomScaleNormal="80" workbookViewId="0">
      <selection activeCell="H30" sqref="H30:I30"/>
    </sheetView>
  </sheetViews>
  <sheetFormatPr defaultRowHeight="13.5"/>
  <cols>
    <col min="3" max="3" width="18" customWidth="1"/>
    <col min="4" max="4" width="4.625" hidden="1" customWidth="1"/>
    <col min="5" max="5" width="5.75" customWidth="1"/>
    <col min="6" max="6" width="6.625" customWidth="1"/>
    <col min="7" max="7" width="5.125" customWidth="1"/>
    <col min="8" max="8" width="18.875" customWidth="1"/>
    <col min="9" max="9" width="19.25" customWidth="1"/>
  </cols>
  <sheetData>
    <row r="1" spans="1:9" ht="17.25">
      <c r="A1" s="336" t="s">
        <v>0</v>
      </c>
      <c r="B1" s="336"/>
      <c r="C1" s="336"/>
      <c r="D1" s="336"/>
      <c r="E1" s="336"/>
      <c r="F1" s="336"/>
      <c r="G1" s="336"/>
      <c r="H1" s="336"/>
      <c r="I1" s="336"/>
    </row>
    <row r="2" spans="1:9">
      <c r="A2" s="1"/>
      <c r="B2" s="1"/>
      <c r="C2" s="1"/>
      <c r="D2" s="1"/>
      <c r="E2" s="1"/>
      <c r="F2" s="1"/>
      <c r="G2" s="1"/>
      <c r="H2" s="1"/>
      <c r="I2" s="1"/>
    </row>
    <row r="3" spans="1:9">
      <c r="A3" s="1"/>
      <c r="B3" s="1"/>
      <c r="C3" s="1"/>
      <c r="D3" s="1"/>
      <c r="E3" s="1"/>
      <c r="F3" s="1"/>
      <c r="G3" s="46" t="s">
        <v>169</v>
      </c>
      <c r="H3" s="1"/>
    </row>
    <row r="4" spans="1:9">
      <c r="A4" s="363" t="s">
        <v>1</v>
      </c>
      <c r="B4" s="363"/>
      <c r="C4" s="2"/>
      <c r="D4" s="2"/>
      <c r="E4" s="1"/>
      <c r="F4" s="1"/>
      <c r="G4" s="354" t="s">
        <v>9</v>
      </c>
      <c r="H4" s="354"/>
      <c r="I4" s="355"/>
    </row>
    <row r="5" spans="1:9">
      <c r="A5" s="3"/>
      <c r="B5" s="356" t="str">
        <f>IF(DATA!Q11="","",DATA!Q11)</f>
        <v>第１３０回中学記録会</v>
      </c>
      <c r="C5" s="356"/>
      <c r="D5" s="56"/>
      <c r="E5" s="4"/>
      <c r="F5" s="4"/>
      <c r="G5" s="356" t="str">
        <f>DATA!P5</f>
        <v>日立市立泉丘中学校</v>
      </c>
      <c r="H5" s="356"/>
      <c r="I5" s="143" t="str">
        <f>DATA!Q6</f>
        <v>齋藤　昌義</v>
      </c>
    </row>
    <row r="6" spans="1:9" ht="14.25" thickBot="1">
      <c r="A6" s="1"/>
      <c r="B6" s="1"/>
      <c r="C6" s="1"/>
      <c r="D6" s="1"/>
      <c r="E6" s="1"/>
      <c r="F6" s="1"/>
      <c r="G6" s="1"/>
      <c r="H6" s="1"/>
      <c r="I6" s="1"/>
    </row>
    <row r="7" spans="1:9">
      <c r="A7" s="357"/>
      <c r="B7" s="337" t="s">
        <v>2</v>
      </c>
      <c r="C7" s="339" t="s">
        <v>3</v>
      </c>
      <c r="D7" s="234"/>
      <c r="E7" s="342" t="s">
        <v>4</v>
      </c>
      <c r="F7" s="360" t="s">
        <v>33</v>
      </c>
      <c r="G7" s="344" t="s">
        <v>18</v>
      </c>
      <c r="H7" s="348" t="s">
        <v>5</v>
      </c>
      <c r="I7" s="349"/>
    </row>
    <row r="8" spans="1:9">
      <c r="A8" s="358"/>
      <c r="B8" s="338"/>
      <c r="C8" s="340"/>
      <c r="D8" s="235"/>
      <c r="E8" s="343"/>
      <c r="F8" s="361"/>
      <c r="G8" s="345"/>
      <c r="H8" s="350"/>
      <c r="I8" s="351"/>
    </row>
    <row r="9" spans="1:9">
      <c r="A9" s="359"/>
      <c r="B9" s="338"/>
      <c r="C9" s="341"/>
      <c r="D9" s="236"/>
      <c r="E9" s="343"/>
      <c r="F9" s="362"/>
      <c r="G9" s="346"/>
      <c r="H9" s="352"/>
      <c r="I9" s="353"/>
    </row>
    <row r="10" spans="1:9" ht="23.1" customHeight="1">
      <c r="A10" s="9">
        <v>1</v>
      </c>
      <c r="B10" s="10" t="str">
        <f>DATA!B39</f>
        <v>0061</v>
      </c>
      <c r="C10" s="255" t="str">
        <f>DATA!C39</f>
        <v>県　六十一</v>
      </c>
      <c r="D10" s="10" t="str">
        <f>DATA!D39</f>
        <v/>
      </c>
      <c r="E10" s="10" t="s">
        <v>10</v>
      </c>
      <c r="F10" s="259" t="str">
        <f>DATA!$P$3</f>
        <v>泉丘</v>
      </c>
      <c r="G10" s="260" t="str">
        <f>IF(DATA!G39="","",DATA!G39)</f>
        <v/>
      </c>
      <c r="H10" s="364" t="str">
        <f>DATA!I39</f>
        <v/>
      </c>
      <c r="I10" s="365"/>
    </row>
    <row r="11" spans="1:9" ht="23.1" customHeight="1">
      <c r="A11" s="9">
        <v>2</v>
      </c>
      <c r="B11" s="10" t="str">
        <f>DATA!B40</f>
        <v>0062</v>
      </c>
      <c r="C11" s="255" t="str">
        <f>DATA!C40</f>
        <v>県　六十二</v>
      </c>
      <c r="D11" s="10" t="str">
        <f>DATA!D40</f>
        <v/>
      </c>
      <c r="E11" s="10" t="s">
        <v>10</v>
      </c>
      <c r="F11" s="259" t="str">
        <f>DATA!$P$3</f>
        <v>泉丘</v>
      </c>
      <c r="G11" s="260" t="str">
        <f>IF(DATA!G40="","",DATA!G40)</f>
        <v/>
      </c>
      <c r="H11" s="364" t="str">
        <f>DATA!I40</f>
        <v/>
      </c>
      <c r="I11" s="365"/>
    </row>
    <row r="12" spans="1:9" ht="23.1" customHeight="1">
      <c r="A12" s="9">
        <v>3</v>
      </c>
      <c r="B12" s="10" t="str">
        <f>DATA!B41</f>
        <v>0063</v>
      </c>
      <c r="C12" s="255" t="str">
        <f>DATA!C41</f>
        <v>県　六十三</v>
      </c>
      <c r="D12" s="10" t="str">
        <f>DATA!D41</f>
        <v/>
      </c>
      <c r="E12" s="10" t="s">
        <v>10</v>
      </c>
      <c r="F12" s="259" t="str">
        <f>DATA!$P$3</f>
        <v>泉丘</v>
      </c>
      <c r="G12" s="260" t="str">
        <f>IF(DATA!G41="","",DATA!G41)</f>
        <v/>
      </c>
      <c r="H12" s="364" t="str">
        <f>DATA!I41</f>
        <v/>
      </c>
      <c r="I12" s="365"/>
    </row>
    <row r="13" spans="1:9" ht="23.1" customHeight="1">
      <c r="A13" s="9">
        <v>4</v>
      </c>
      <c r="B13" s="10" t="str">
        <f>DATA!B42</f>
        <v>0064</v>
      </c>
      <c r="C13" s="255" t="str">
        <f>DATA!C42</f>
        <v>県　六十四</v>
      </c>
      <c r="D13" s="10" t="str">
        <f>DATA!D42</f>
        <v/>
      </c>
      <c r="E13" s="10" t="s">
        <v>10</v>
      </c>
      <c r="F13" s="259" t="str">
        <f>DATA!$P$3</f>
        <v>泉丘</v>
      </c>
      <c r="G13" s="260" t="str">
        <f>IF(DATA!G42="","",DATA!G42)</f>
        <v/>
      </c>
      <c r="H13" s="364" t="str">
        <f>DATA!I42</f>
        <v/>
      </c>
      <c r="I13" s="365"/>
    </row>
    <row r="14" spans="1:9" ht="23.1" customHeight="1">
      <c r="A14" s="9">
        <v>5</v>
      </c>
      <c r="B14" s="10" t="str">
        <f>DATA!B43</f>
        <v>0065</v>
      </c>
      <c r="C14" s="255" t="str">
        <f>DATA!C43</f>
        <v>県　六十五</v>
      </c>
      <c r="D14" s="10" t="str">
        <f>DATA!D43</f>
        <v/>
      </c>
      <c r="E14" s="10" t="s">
        <v>10</v>
      </c>
      <c r="F14" s="259" t="str">
        <f>DATA!$P$3</f>
        <v>泉丘</v>
      </c>
      <c r="G14" s="260" t="str">
        <f>IF(DATA!G43="","",DATA!G43)</f>
        <v/>
      </c>
      <c r="H14" s="364" t="str">
        <f>DATA!I43</f>
        <v/>
      </c>
      <c r="I14" s="365"/>
    </row>
    <row r="15" spans="1:9" ht="23.1" customHeight="1">
      <c r="A15" s="9">
        <v>6</v>
      </c>
      <c r="B15" s="10" t="str">
        <f>DATA!B44</f>
        <v>0066</v>
      </c>
      <c r="C15" s="255" t="str">
        <f>DATA!C44</f>
        <v>県　六十六</v>
      </c>
      <c r="D15" s="10" t="str">
        <f>DATA!D44</f>
        <v/>
      </c>
      <c r="E15" s="10" t="s">
        <v>10</v>
      </c>
      <c r="F15" s="259" t="str">
        <f>DATA!$P$3</f>
        <v>泉丘</v>
      </c>
      <c r="G15" s="260" t="str">
        <f>IF(DATA!G44="","",DATA!G44)</f>
        <v/>
      </c>
      <c r="H15" s="364" t="str">
        <f>DATA!I44</f>
        <v/>
      </c>
      <c r="I15" s="365"/>
    </row>
    <row r="16" spans="1:9" ht="23.1" customHeight="1">
      <c r="A16" s="9">
        <v>7</v>
      </c>
      <c r="B16" s="10" t="str">
        <f>DATA!B45</f>
        <v>0067</v>
      </c>
      <c r="C16" s="255" t="str">
        <f>DATA!C45</f>
        <v>県　六十七</v>
      </c>
      <c r="D16" s="10" t="str">
        <f>DATA!D45</f>
        <v/>
      </c>
      <c r="E16" s="10" t="s">
        <v>10</v>
      </c>
      <c r="F16" s="259" t="str">
        <f>DATA!$P$3</f>
        <v>泉丘</v>
      </c>
      <c r="G16" s="260" t="str">
        <f>IF(DATA!G45="","",DATA!G45)</f>
        <v/>
      </c>
      <c r="H16" s="364" t="str">
        <f>DATA!I45</f>
        <v/>
      </c>
      <c r="I16" s="365"/>
    </row>
    <row r="17" spans="1:9" ht="23.1" customHeight="1">
      <c r="A17" s="9">
        <v>8</v>
      </c>
      <c r="B17" s="58" t="str">
        <f>DATA!B46</f>
        <v>0068</v>
      </c>
      <c r="C17" s="256" t="str">
        <f>DATA!C46</f>
        <v>県　六十八</v>
      </c>
      <c r="D17" s="58" t="str">
        <f>DATA!D46</f>
        <v/>
      </c>
      <c r="E17" s="58" t="s">
        <v>10</v>
      </c>
      <c r="F17" s="259" t="str">
        <f>DATA!$P$3</f>
        <v>泉丘</v>
      </c>
      <c r="G17" s="260" t="str">
        <f>IF(DATA!G46="","",DATA!G46)</f>
        <v/>
      </c>
      <c r="H17" s="366" t="str">
        <f>DATA!I46</f>
        <v/>
      </c>
      <c r="I17" s="367"/>
    </row>
    <row r="18" spans="1:9" ht="23.1" customHeight="1">
      <c r="A18" s="9">
        <v>9</v>
      </c>
      <c r="B18" s="58" t="str">
        <f>DATA!B47</f>
        <v>0069</v>
      </c>
      <c r="C18" s="256" t="str">
        <f>DATA!C47</f>
        <v>県　六十九</v>
      </c>
      <c r="D18" s="58" t="str">
        <f>DATA!D47</f>
        <v/>
      </c>
      <c r="E18" s="58" t="s">
        <v>10</v>
      </c>
      <c r="F18" s="259" t="str">
        <f>DATA!$P$3</f>
        <v>泉丘</v>
      </c>
      <c r="G18" s="260" t="str">
        <f>IF(DATA!G47="","",DATA!G47)</f>
        <v/>
      </c>
      <c r="H18" s="366" t="str">
        <f>DATA!I47</f>
        <v/>
      </c>
      <c r="I18" s="367"/>
    </row>
    <row r="19" spans="1:9" ht="23.1" customHeight="1">
      <c r="A19" s="9">
        <v>10</v>
      </c>
      <c r="B19" s="58" t="str">
        <f>DATA!B48</f>
        <v>0070</v>
      </c>
      <c r="C19" s="256" t="str">
        <f>DATA!C48</f>
        <v>県　七十</v>
      </c>
      <c r="D19" s="58" t="str">
        <f>DATA!D48</f>
        <v/>
      </c>
      <c r="E19" s="58" t="s">
        <v>10</v>
      </c>
      <c r="F19" s="259" t="str">
        <f>DATA!$P$3</f>
        <v>泉丘</v>
      </c>
      <c r="G19" s="260" t="str">
        <f>IF(DATA!G48="","",DATA!G48)</f>
        <v/>
      </c>
      <c r="H19" s="366" t="str">
        <f>DATA!I48</f>
        <v/>
      </c>
      <c r="I19" s="367"/>
    </row>
    <row r="20" spans="1:9" ht="23.1" customHeight="1">
      <c r="A20" s="9">
        <v>11</v>
      </c>
      <c r="B20" s="58" t="str">
        <f>DATA!B49</f>
        <v>0071</v>
      </c>
      <c r="C20" s="256" t="str">
        <f>DATA!C49</f>
        <v>県　七十一</v>
      </c>
      <c r="D20" s="58" t="str">
        <f>DATA!D49</f>
        <v/>
      </c>
      <c r="E20" s="58" t="s">
        <v>10</v>
      </c>
      <c r="F20" s="259" t="str">
        <f>DATA!$P$3</f>
        <v>泉丘</v>
      </c>
      <c r="G20" s="260" t="str">
        <f>IF(DATA!G49="","",DATA!G49)</f>
        <v/>
      </c>
      <c r="H20" s="366" t="str">
        <f>DATA!I49</f>
        <v/>
      </c>
      <c r="I20" s="367"/>
    </row>
    <row r="21" spans="1:9" ht="23.1" customHeight="1">
      <c r="A21" s="9">
        <v>12</v>
      </c>
      <c r="B21" s="58" t="str">
        <f>DATA!B50</f>
        <v>0072</v>
      </c>
      <c r="C21" s="256" t="str">
        <f>DATA!C50</f>
        <v>県　七十二</v>
      </c>
      <c r="D21" s="58" t="str">
        <f>DATA!D50</f>
        <v/>
      </c>
      <c r="E21" s="58" t="s">
        <v>10</v>
      </c>
      <c r="F21" s="259" t="str">
        <f>DATA!$P$3</f>
        <v>泉丘</v>
      </c>
      <c r="G21" s="260" t="str">
        <f>IF(DATA!G50="","",DATA!G50)</f>
        <v/>
      </c>
      <c r="H21" s="366" t="str">
        <f>DATA!I50</f>
        <v/>
      </c>
      <c r="I21" s="367"/>
    </row>
    <row r="22" spans="1:9" ht="23.1" customHeight="1">
      <c r="A22" s="9">
        <v>13</v>
      </c>
      <c r="B22" s="58" t="str">
        <f>DATA!B51</f>
        <v>0073</v>
      </c>
      <c r="C22" s="256" t="str">
        <f>DATA!C51</f>
        <v>県　七十三</v>
      </c>
      <c r="D22" s="58" t="str">
        <f>DATA!D51</f>
        <v/>
      </c>
      <c r="E22" s="58" t="s">
        <v>10</v>
      </c>
      <c r="F22" s="259" t="str">
        <f>DATA!$P$3</f>
        <v>泉丘</v>
      </c>
      <c r="G22" s="260" t="str">
        <f>IF(DATA!G51="","",DATA!G51)</f>
        <v/>
      </c>
      <c r="H22" s="366" t="str">
        <f>DATA!I51</f>
        <v/>
      </c>
      <c r="I22" s="367"/>
    </row>
    <row r="23" spans="1:9" ht="23.1" customHeight="1">
      <c r="A23" s="9">
        <v>14</v>
      </c>
      <c r="B23" s="58" t="str">
        <f>DATA!B52</f>
        <v>0074</v>
      </c>
      <c r="C23" s="256" t="str">
        <f>DATA!C52</f>
        <v>県　七十四</v>
      </c>
      <c r="D23" s="58" t="str">
        <f>DATA!D52</f>
        <v/>
      </c>
      <c r="E23" s="58" t="s">
        <v>10</v>
      </c>
      <c r="F23" s="259" t="str">
        <f>DATA!$P$3</f>
        <v>泉丘</v>
      </c>
      <c r="G23" s="260" t="str">
        <f>IF(DATA!G52="","",DATA!G52)</f>
        <v/>
      </c>
      <c r="H23" s="366" t="str">
        <f>DATA!I52</f>
        <v/>
      </c>
      <c r="I23" s="367"/>
    </row>
    <row r="24" spans="1:9" ht="23.1" customHeight="1">
      <c r="A24" s="9">
        <v>15</v>
      </c>
      <c r="B24" s="58" t="str">
        <f>DATA!B53</f>
        <v>0075</v>
      </c>
      <c r="C24" s="256" t="str">
        <f>DATA!C53</f>
        <v>県　七十五</v>
      </c>
      <c r="D24" s="58" t="str">
        <f>DATA!D53</f>
        <v/>
      </c>
      <c r="E24" s="58" t="s">
        <v>10</v>
      </c>
      <c r="F24" s="259" t="str">
        <f>DATA!$P$3</f>
        <v>泉丘</v>
      </c>
      <c r="G24" s="260" t="str">
        <f>IF(DATA!G53="","",DATA!G53)</f>
        <v/>
      </c>
      <c r="H24" s="366" t="str">
        <f>DATA!I53</f>
        <v/>
      </c>
      <c r="I24" s="367"/>
    </row>
    <row r="25" spans="1:9" ht="23.1" customHeight="1">
      <c r="A25" s="9">
        <v>16</v>
      </c>
      <c r="B25" s="58" t="str">
        <f>DATA!B54</f>
        <v>0076</v>
      </c>
      <c r="C25" s="256" t="str">
        <f>DATA!C54</f>
        <v>県　七十六</v>
      </c>
      <c r="D25" s="58" t="str">
        <f>DATA!D54</f>
        <v/>
      </c>
      <c r="E25" s="58" t="s">
        <v>10</v>
      </c>
      <c r="F25" s="259" t="str">
        <f>DATA!$P$3</f>
        <v>泉丘</v>
      </c>
      <c r="G25" s="260" t="str">
        <f>IF(DATA!G54="","",DATA!G54)</f>
        <v/>
      </c>
      <c r="H25" s="366" t="str">
        <f>DATA!I54</f>
        <v/>
      </c>
      <c r="I25" s="367"/>
    </row>
    <row r="26" spans="1:9" ht="23.1" customHeight="1">
      <c r="A26" s="9">
        <v>17</v>
      </c>
      <c r="B26" s="58" t="str">
        <f>DATA!B55</f>
        <v>0077</v>
      </c>
      <c r="C26" s="256" t="str">
        <f>DATA!C55</f>
        <v>県　七十七</v>
      </c>
      <c r="D26" s="58" t="str">
        <f>DATA!D55</f>
        <v/>
      </c>
      <c r="E26" s="58" t="s">
        <v>10</v>
      </c>
      <c r="F26" s="259" t="str">
        <f>DATA!$P$3</f>
        <v>泉丘</v>
      </c>
      <c r="G26" s="260" t="str">
        <f>IF(DATA!G55="","",DATA!G55)</f>
        <v/>
      </c>
      <c r="H26" s="366" t="str">
        <f>DATA!I55</f>
        <v/>
      </c>
      <c r="I26" s="367"/>
    </row>
    <row r="27" spans="1:9" ht="23.1" customHeight="1">
      <c r="A27" s="9">
        <v>18</v>
      </c>
      <c r="B27" s="58" t="str">
        <f>DATA!B56</f>
        <v>0078</v>
      </c>
      <c r="C27" s="256" t="str">
        <f>DATA!C56</f>
        <v>県　七十八</v>
      </c>
      <c r="D27" s="58" t="str">
        <f>DATA!D56</f>
        <v/>
      </c>
      <c r="E27" s="58" t="s">
        <v>10</v>
      </c>
      <c r="F27" s="259" t="str">
        <f>DATA!$P$3</f>
        <v>泉丘</v>
      </c>
      <c r="G27" s="260" t="str">
        <f>IF(DATA!G56="","",DATA!G56)</f>
        <v/>
      </c>
      <c r="H27" s="366" t="str">
        <f>DATA!I56</f>
        <v/>
      </c>
      <c r="I27" s="367"/>
    </row>
    <row r="28" spans="1:9" ht="23.1" customHeight="1">
      <c r="A28" s="9">
        <v>19</v>
      </c>
      <c r="B28" s="58" t="str">
        <f>DATA!B57</f>
        <v>0079</v>
      </c>
      <c r="C28" s="256" t="str">
        <f>DATA!C57</f>
        <v>県　七十九</v>
      </c>
      <c r="D28" s="58" t="str">
        <f>DATA!D57</f>
        <v/>
      </c>
      <c r="E28" s="58" t="s">
        <v>10</v>
      </c>
      <c r="F28" s="259" t="str">
        <f>DATA!$P$3</f>
        <v>泉丘</v>
      </c>
      <c r="G28" s="260" t="str">
        <f>IF(DATA!G57="","",DATA!G57)</f>
        <v/>
      </c>
      <c r="H28" s="366" t="str">
        <f>DATA!I57</f>
        <v/>
      </c>
      <c r="I28" s="367"/>
    </row>
    <row r="29" spans="1:9" ht="23.1" customHeight="1">
      <c r="A29" s="9">
        <v>20</v>
      </c>
      <c r="B29" s="58" t="str">
        <f>DATA!B58</f>
        <v>0080</v>
      </c>
      <c r="C29" s="256" t="str">
        <f>DATA!C58</f>
        <v>県　八十</v>
      </c>
      <c r="D29" s="58" t="str">
        <f>DATA!D58</f>
        <v/>
      </c>
      <c r="E29" s="58" t="s">
        <v>10</v>
      </c>
      <c r="F29" s="259" t="str">
        <f>DATA!$P$3</f>
        <v>泉丘</v>
      </c>
      <c r="G29" s="260" t="str">
        <f>IF(DATA!G58="","",DATA!G58)</f>
        <v/>
      </c>
      <c r="H29" s="366" t="str">
        <f>DATA!I58</f>
        <v/>
      </c>
      <c r="I29" s="367"/>
    </row>
    <row r="30" spans="1:9" ht="23.1" customHeight="1">
      <c r="A30" s="198" t="s">
        <v>203</v>
      </c>
      <c r="B30" s="10" t="str">
        <f>DATA!B69</f>
        <v>0091</v>
      </c>
      <c r="C30" s="255" t="str">
        <f>DATA!C69</f>
        <v>県　九十一</v>
      </c>
      <c r="D30" s="10" t="str">
        <f>DATA!D69</f>
        <v/>
      </c>
      <c r="E30" s="10" t="s">
        <v>10</v>
      </c>
      <c r="F30" s="252" t="str">
        <f>DATA!$P$3</f>
        <v>泉丘</v>
      </c>
      <c r="G30" s="241" t="str">
        <f>IF(DATA!G59="","",DATA!G59)</f>
        <v/>
      </c>
      <c r="H30" s="371" t="s">
        <v>196</v>
      </c>
      <c r="I30" s="372"/>
    </row>
    <row r="31" spans="1:9" ht="23.1" customHeight="1">
      <c r="A31" s="196"/>
      <c r="B31" s="10" t="str">
        <f>DATA!B70</f>
        <v>0092</v>
      </c>
      <c r="C31" s="255" t="str">
        <f>DATA!C70</f>
        <v>県　九十二</v>
      </c>
      <c r="D31" s="10" t="str">
        <f>DATA!D70</f>
        <v/>
      </c>
      <c r="E31" s="10" t="s">
        <v>10</v>
      </c>
      <c r="F31" s="253"/>
      <c r="G31" s="241" t="str">
        <f>IF(DATA!G60="","",DATA!G60)</f>
        <v/>
      </c>
      <c r="H31" s="200"/>
      <c r="I31" s="201"/>
    </row>
    <row r="32" spans="1:9" ht="23.1" customHeight="1">
      <c r="A32" s="199"/>
      <c r="B32" s="10" t="str">
        <f>DATA!B71</f>
        <v>0093</v>
      </c>
      <c r="C32" s="255" t="str">
        <f>DATA!C71</f>
        <v>県　九十三</v>
      </c>
      <c r="D32" s="10" t="str">
        <f>DATA!D71</f>
        <v/>
      </c>
      <c r="E32" s="10" t="s">
        <v>10</v>
      </c>
      <c r="F32" s="253"/>
      <c r="G32" s="241" t="str">
        <f>IF(DATA!G61="","",DATA!G61)</f>
        <v/>
      </c>
      <c r="H32" s="369"/>
      <c r="I32" s="370"/>
    </row>
    <row r="33" spans="1:10" ht="23.1" customHeight="1">
      <c r="A33" s="196"/>
      <c r="B33" s="10" t="str">
        <f>DATA!B72</f>
        <v>0094</v>
      </c>
      <c r="C33" s="255" t="str">
        <f>DATA!C72</f>
        <v>県　九十四</v>
      </c>
      <c r="D33" s="10" t="str">
        <f>DATA!D72</f>
        <v/>
      </c>
      <c r="E33" s="10" t="s">
        <v>10</v>
      </c>
      <c r="F33" s="253"/>
      <c r="G33" s="241" t="str">
        <f>IF(DATA!G62="","",DATA!G62)</f>
        <v/>
      </c>
      <c r="H33" s="200"/>
      <c r="I33" s="201"/>
    </row>
    <row r="34" spans="1:10" ht="23.1" customHeight="1">
      <c r="A34" s="196"/>
      <c r="B34" s="137" t="str">
        <f>DATA!B73</f>
        <v>0095</v>
      </c>
      <c r="C34" s="257" t="str">
        <f>DATA!C73</f>
        <v>県　九十五</v>
      </c>
      <c r="D34" s="137" t="str">
        <f>DATA!D73</f>
        <v/>
      </c>
      <c r="E34" s="137" t="s">
        <v>10</v>
      </c>
      <c r="F34" s="253"/>
      <c r="G34" s="241" t="str">
        <f>IF(DATA!G63="","",DATA!G63)</f>
        <v/>
      </c>
      <c r="H34" s="200"/>
      <c r="I34" s="201"/>
    </row>
    <row r="35" spans="1:10" ht="23.1" customHeight="1" thickBot="1">
      <c r="A35" s="197"/>
      <c r="B35" s="138" t="str">
        <f>DATA!B74</f>
        <v>0096</v>
      </c>
      <c r="C35" s="258" t="str">
        <f>DATA!C74</f>
        <v>県　九十六</v>
      </c>
      <c r="D35" s="138" t="str">
        <f>DATA!D74</f>
        <v/>
      </c>
      <c r="E35" s="138" t="s">
        <v>10</v>
      </c>
      <c r="F35" s="254"/>
      <c r="G35" s="242" t="str">
        <f>IF(DATA!G64="","",DATA!G64)</f>
        <v/>
      </c>
      <c r="H35" s="202"/>
      <c r="I35" s="203"/>
    </row>
    <row r="36" spans="1:10">
      <c r="A36" s="7"/>
      <c r="B36" s="7"/>
      <c r="C36" s="7"/>
      <c r="D36" s="7"/>
      <c r="E36" s="7"/>
      <c r="F36" s="7"/>
      <c r="G36" s="7"/>
      <c r="H36" s="154" t="s">
        <v>202</v>
      </c>
      <c r="I36" s="154" t="str">
        <f>DATA!Q8</f>
        <v>日立市水木町2-9-1</v>
      </c>
    </row>
    <row r="37" spans="1:10">
      <c r="A37" s="51" t="s">
        <v>170</v>
      </c>
      <c r="B37" s="368" t="str">
        <f>DATA!Q7</f>
        <v>渡邊　好一</v>
      </c>
      <c r="C37" s="368"/>
      <c r="D37" s="51"/>
      <c r="E37" s="51"/>
      <c r="F37" s="51"/>
      <c r="G37" s="7"/>
      <c r="H37" s="154" t="s">
        <v>200</v>
      </c>
      <c r="I37" s="154" t="str">
        <f>DATA!Q9</f>
        <v>0294-52-2757</v>
      </c>
      <c r="J37" s="153"/>
    </row>
    <row r="38" spans="1:10">
      <c r="H38" s="97" t="s">
        <v>201</v>
      </c>
      <c r="I38" s="213" t="str">
        <f>DATA!Q10</f>
        <v>090-1234-5678</v>
      </c>
    </row>
    <row r="43" spans="1:10">
      <c r="F43" s="152"/>
    </row>
  </sheetData>
  <sheetProtection password="CE3A" sheet="1" objects="1" scenarios="1"/>
  <mergeCells count="35">
    <mergeCell ref="H18:I18"/>
    <mergeCell ref="A1:I1"/>
    <mergeCell ref="A4:B4"/>
    <mergeCell ref="G4:I4"/>
    <mergeCell ref="A7:A9"/>
    <mergeCell ref="H7:I9"/>
    <mergeCell ref="B7:B9"/>
    <mergeCell ref="C7:C9"/>
    <mergeCell ref="E7:E9"/>
    <mergeCell ref="F7:F9"/>
    <mergeCell ref="G7:G9"/>
    <mergeCell ref="H15:I15"/>
    <mergeCell ref="H16:I16"/>
    <mergeCell ref="B5:C5"/>
    <mergeCell ref="G5:H5"/>
    <mergeCell ref="H17:I17"/>
    <mergeCell ref="B37:C37"/>
    <mergeCell ref="H32:I32"/>
    <mergeCell ref="H28:I28"/>
    <mergeCell ref="H29:I29"/>
    <mergeCell ref="H30:I30"/>
    <mergeCell ref="H25:I25"/>
    <mergeCell ref="H26:I26"/>
    <mergeCell ref="H27:I27"/>
    <mergeCell ref="H19:I19"/>
    <mergeCell ref="H20:I20"/>
    <mergeCell ref="H21:I21"/>
    <mergeCell ref="H22:I22"/>
    <mergeCell ref="H23:I23"/>
    <mergeCell ref="H24:I24"/>
    <mergeCell ref="H10:I10"/>
    <mergeCell ref="H11:I11"/>
    <mergeCell ref="H12:I12"/>
    <mergeCell ref="H13:I13"/>
    <mergeCell ref="H14:I14"/>
  </mergeCells>
  <phoneticPr fontId="20"/>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2"/>
  <sheetViews>
    <sheetView view="pageBreakPreview" zoomScale="70" zoomScaleNormal="115" zoomScaleSheetLayoutView="70" workbookViewId="0">
      <selection activeCell="C15" sqref="C15:D15"/>
    </sheetView>
  </sheetViews>
  <sheetFormatPr defaultRowHeight="13.5"/>
  <cols>
    <col min="1" max="1" width="4.5" customWidth="1"/>
    <col min="3" max="3" width="6" customWidth="1"/>
    <col min="4" max="4" width="25.5" customWidth="1"/>
    <col min="5" max="5" width="12" customWidth="1"/>
    <col min="8" max="8" width="9.5" bestFit="1" customWidth="1"/>
  </cols>
  <sheetData>
    <row r="1" spans="1:10" ht="14.25" thickBot="1">
      <c r="A1" s="159"/>
      <c r="B1" s="159"/>
      <c r="C1" s="159"/>
      <c r="D1" s="159"/>
      <c r="E1" s="159"/>
      <c r="F1" s="159"/>
      <c r="G1" s="159"/>
      <c r="H1" s="159"/>
    </row>
    <row r="2" spans="1:10" ht="27" customHeight="1">
      <c r="A2" s="159"/>
      <c r="B2" s="160" t="s">
        <v>11</v>
      </c>
      <c r="C2" s="161" t="str">
        <f>DATA!E3</f>
        <v>男</v>
      </c>
      <c r="D2" s="162" t="str">
        <f>DATA!I3</f>
        <v>１年男子　100m</v>
      </c>
      <c r="E2" s="163" t="s">
        <v>20</v>
      </c>
      <c r="F2" s="375">
        <f>DATA!J3</f>
        <v>21373</v>
      </c>
      <c r="G2" s="376"/>
      <c r="H2" s="377"/>
      <c r="I2" s="390" t="s">
        <v>22</v>
      </c>
      <c r="J2">
        <v>3</v>
      </c>
    </row>
    <row r="3" spans="1:10" ht="27">
      <c r="A3" s="159"/>
      <c r="B3" s="164" t="s">
        <v>12</v>
      </c>
      <c r="C3" s="408" t="str">
        <f>DATA!B3</f>
        <v>0001</v>
      </c>
      <c r="D3" s="408"/>
      <c r="E3" s="165" t="s">
        <v>21</v>
      </c>
      <c r="F3" s="264" t="str">
        <f>DATA!K3</f>
        <v>市総体</v>
      </c>
      <c r="G3" s="172" t="str">
        <f>DATA!L3</f>
        <v>市１</v>
      </c>
      <c r="H3" s="167" t="str">
        <f>DATA!M3</f>
        <v>5/19</v>
      </c>
      <c r="I3" s="398"/>
    </row>
    <row r="4" spans="1:10" ht="18" customHeight="1">
      <c r="A4" s="159"/>
      <c r="B4" s="164" t="s">
        <v>165</v>
      </c>
      <c r="C4" s="409" t="str">
        <f>DATA!D3</f>
        <v>ｹﾝ ｲﾁ</v>
      </c>
      <c r="D4" s="409"/>
      <c r="E4" s="410" t="s">
        <v>15</v>
      </c>
      <c r="F4" s="412" t="str">
        <f>DATA!P3</f>
        <v>泉丘</v>
      </c>
      <c r="G4" s="414" t="s">
        <v>16</v>
      </c>
      <c r="H4" s="415">
        <f>DATA!N3</f>
        <v>1</v>
      </c>
      <c r="I4" s="398"/>
    </row>
    <row r="5" spans="1:10" ht="40.5" customHeight="1" thickBot="1">
      <c r="A5" s="159"/>
      <c r="B5" s="168" t="s">
        <v>13</v>
      </c>
      <c r="C5" s="417" t="str">
        <f>DATA!C3</f>
        <v>県　一</v>
      </c>
      <c r="D5" s="417"/>
      <c r="E5" s="411"/>
      <c r="F5" s="413" t="str">
        <f>DATA!L5</f>
        <v>市１</v>
      </c>
      <c r="G5" s="411"/>
      <c r="H5" s="416" t="str">
        <f>DATA!O5</f>
        <v/>
      </c>
      <c r="I5" s="398"/>
    </row>
    <row r="6" spans="1:10" ht="19.5" customHeight="1" thickBot="1">
      <c r="A6" s="159"/>
      <c r="B6" s="169"/>
      <c r="C6" s="170"/>
      <c r="D6" s="170"/>
      <c r="E6" s="169"/>
      <c r="F6" s="169"/>
      <c r="G6" s="169"/>
      <c r="H6" s="169"/>
    </row>
    <row r="7" spans="1:10" ht="27" customHeight="1">
      <c r="A7" s="159"/>
      <c r="B7" s="160" t="s">
        <v>11</v>
      </c>
      <c r="C7" s="161" t="str">
        <f>DATA!E4</f>
        <v>男</v>
      </c>
      <c r="D7" s="162" t="str">
        <f>DATA!I4</f>
        <v>１年男子　100m</v>
      </c>
      <c r="E7" s="163" t="s">
        <v>20</v>
      </c>
      <c r="F7" s="375">
        <f>DATA!J4</f>
        <v>1000</v>
      </c>
      <c r="G7" s="376"/>
      <c r="H7" s="377"/>
      <c r="I7" s="390" t="s">
        <v>22</v>
      </c>
      <c r="J7">
        <v>4</v>
      </c>
    </row>
    <row r="8" spans="1:10" ht="27">
      <c r="A8" s="159"/>
      <c r="B8" s="164" t="s">
        <v>12</v>
      </c>
      <c r="C8" s="408" t="str">
        <f>DATA!B4</f>
        <v>0002</v>
      </c>
      <c r="D8" s="408"/>
      <c r="E8" s="165" t="s">
        <v>21</v>
      </c>
      <c r="F8" s="264" t="str">
        <f>DATA!K4</f>
        <v>市総体</v>
      </c>
      <c r="G8" s="172" t="str">
        <f>DATA!L4</f>
        <v>市１</v>
      </c>
      <c r="H8" s="167" t="str">
        <f>DATA!M4</f>
        <v>5/19</v>
      </c>
      <c r="I8" s="398"/>
    </row>
    <row r="9" spans="1:10" ht="18" customHeight="1">
      <c r="A9" s="159"/>
      <c r="B9" s="164" t="s">
        <v>165</v>
      </c>
      <c r="C9" s="409" t="str">
        <f>DATA!D4</f>
        <v>ｹﾝ ﾆ</v>
      </c>
      <c r="D9" s="409"/>
      <c r="E9" s="410" t="s">
        <v>15</v>
      </c>
      <c r="F9" s="412" t="str">
        <f>DATA!P3</f>
        <v>泉丘</v>
      </c>
      <c r="G9" s="414" t="s">
        <v>16</v>
      </c>
      <c r="H9" s="415">
        <f>DATA!N4</f>
        <v>2</v>
      </c>
      <c r="I9" s="398"/>
    </row>
    <row r="10" spans="1:10" ht="40.5" customHeight="1" thickBot="1">
      <c r="A10" s="159"/>
      <c r="B10" s="168" t="s">
        <v>13</v>
      </c>
      <c r="C10" s="417" t="str">
        <f>DATA!C4</f>
        <v>県　二</v>
      </c>
      <c r="D10" s="417"/>
      <c r="E10" s="411"/>
      <c r="F10" s="413" t="str">
        <f>DATA!L9</f>
        <v>北５</v>
      </c>
      <c r="G10" s="411"/>
      <c r="H10" s="416" t="str">
        <f>DATA!O9</f>
        <v/>
      </c>
      <c r="I10" s="398"/>
    </row>
    <row r="11" spans="1:10" ht="19.5" customHeight="1" thickBot="1">
      <c r="A11" s="159"/>
      <c r="B11" s="169"/>
      <c r="C11" s="169"/>
      <c r="D11" s="169"/>
      <c r="E11" s="169"/>
      <c r="F11" s="169"/>
      <c r="G11" s="169"/>
      <c r="H11" s="169"/>
    </row>
    <row r="12" spans="1:10" ht="27" customHeight="1">
      <c r="A12" s="159"/>
      <c r="B12" s="160" t="s">
        <v>11</v>
      </c>
      <c r="C12" s="161" t="str">
        <f>DATA!E5</f>
        <v/>
      </c>
      <c r="D12" s="162" t="str">
        <f>DATA!I5</f>
        <v/>
      </c>
      <c r="E12" s="163" t="s">
        <v>20</v>
      </c>
      <c r="F12" s="375">
        <f>DATA!J5</f>
        <v>2400</v>
      </c>
      <c r="G12" s="376"/>
      <c r="H12" s="377"/>
      <c r="I12" s="390" t="s">
        <v>22</v>
      </c>
      <c r="J12">
        <v>5</v>
      </c>
    </row>
    <row r="13" spans="1:10" ht="27">
      <c r="A13" s="159"/>
      <c r="B13" s="164" t="s">
        <v>12</v>
      </c>
      <c r="C13" s="408" t="str">
        <f>DATA!B5</f>
        <v>0003</v>
      </c>
      <c r="D13" s="408"/>
      <c r="E13" s="165" t="s">
        <v>21</v>
      </c>
      <c r="F13" s="264" t="str">
        <f>DATA!K5</f>
        <v>市総体</v>
      </c>
      <c r="G13" s="172" t="str">
        <f>DATA!L10</f>
        <v>北６</v>
      </c>
      <c r="H13" s="167" t="str">
        <f>DATA!M5</f>
        <v>5/19</v>
      </c>
      <c r="I13" s="398"/>
    </row>
    <row r="14" spans="1:10" ht="18" customHeight="1">
      <c r="A14" s="159"/>
      <c r="B14" s="164" t="s">
        <v>165</v>
      </c>
      <c r="C14" s="409" t="str">
        <f>DATA!D5</f>
        <v/>
      </c>
      <c r="D14" s="409"/>
      <c r="E14" s="410" t="s">
        <v>15</v>
      </c>
      <c r="F14" s="412" t="str">
        <f>DATA!P3</f>
        <v>泉丘</v>
      </c>
      <c r="G14" s="414" t="s">
        <v>16</v>
      </c>
      <c r="H14" s="415" t="str">
        <f>DATA!N5</f>
        <v/>
      </c>
      <c r="I14" s="398"/>
    </row>
    <row r="15" spans="1:10" ht="40.5" customHeight="1" thickBot="1">
      <c r="A15" s="159"/>
      <c r="B15" s="168" t="s">
        <v>13</v>
      </c>
      <c r="C15" s="417" t="str">
        <f>DATA!C5</f>
        <v>県　三</v>
      </c>
      <c r="D15" s="417"/>
      <c r="E15" s="411"/>
      <c r="F15" s="413" t="str">
        <f>DATA!L13</f>
        <v/>
      </c>
      <c r="G15" s="411"/>
      <c r="H15" s="416" t="str">
        <f>DATA!O13</f>
        <v/>
      </c>
      <c r="I15" s="398"/>
    </row>
    <row r="16" spans="1:10" ht="19.5" customHeight="1" thickBot="1">
      <c r="A16" s="159"/>
      <c r="B16" s="169"/>
      <c r="C16" s="169"/>
      <c r="D16" s="169"/>
      <c r="E16" s="169"/>
      <c r="F16" s="169"/>
      <c r="G16" s="169"/>
      <c r="H16" s="169"/>
    </row>
    <row r="17" spans="1:10" ht="27" customHeight="1">
      <c r="A17" s="159"/>
      <c r="B17" s="160" t="s">
        <v>11</v>
      </c>
      <c r="C17" s="161" t="str">
        <f>DATA!E6</f>
        <v/>
      </c>
      <c r="D17" s="162" t="str">
        <f>DATA!I6</f>
        <v/>
      </c>
      <c r="E17" s="163" t="s">
        <v>20</v>
      </c>
      <c r="F17" s="375">
        <f>DATA!J6</f>
        <v>44201</v>
      </c>
      <c r="G17" s="376"/>
      <c r="H17" s="377"/>
      <c r="I17" s="390" t="s">
        <v>22</v>
      </c>
      <c r="J17">
        <v>6</v>
      </c>
    </row>
    <row r="18" spans="1:10" ht="27">
      <c r="A18" s="159"/>
      <c r="B18" s="164" t="s">
        <v>12</v>
      </c>
      <c r="C18" s="408" t="str">
        <f>DATA!B6</f>
        <v>0004</v>
      </c>
      <c r="D18" s="408"/>
      <c r="E18" s="165" t="s">
        <v>21</v>
      </c>
      <c r="F18" s="264" t="str">
        <f>DATA!K6</f>
        <v>県北総体</v>
      </c>
      <c r="G18" s="172" t="str">
        <f>DATA!L6</f>
        <v>北２</v>
      </c>
      <c r="H18" s="167" t="str">
        <f>DATA!M6</f>
        <v>5/30</v>
      </c>
      <c r="I18" s="398"/>
    </row>
    <row r="19" spans="1:10" ht="18" customHeight="1">
      <c r="A19" s="159"/>
      <c r="B19" s="164" t="s">
        <v>165</v>
      </c>
      <c r="C19" s="409" t="str">
        <f>DATA!D6</f>
        <v/>
      </c>
      <c r="D19" s="409"/>
      <c r="E19" s="410" t="s">
        <v>15</v>
      </c>
      <c r="F19" s="412" t="str">
        <f>DATA!P3</f>
        <v>泉丘</v>
      </c>
      <c r="G19" s="414" t="s">
        <v>16</v>
      </c>
      <c r="H19" s="415" t="str">
        <f>DATA!N6</f>
        <v/>
      </c>
      <c r="I19" s="398"/>
    </row>
    <row r="20" spans="1:10" ht="40.5" customHeight="1" thickBot="1">
      <c r="A20" s="159"/>
      <c r="B20" s="168" t="s">
        <v>13</v>
      </c>
      <c r="C20" s="417" t="str">
        <f>DATA!C6</f>
        <v>県　四</v>
      </c>
      <c r="D20" s="417"/>
      <c r="E20" s="411"/>
      <c r="F20" s="413" t="str">
        <f>DATA!L19</f>
        <v/>
      </c>
      <c r="G20" s="411"/>
      <c r="H20" s="416" t="str">
        <f>DATA!O19</f>
        <v/>
      </c>
      <c r="I20" s="398"/>
    </row>
    <row r="21" spans="1:10" ht="19.5" customHeight="1" thickBot="1">
      <c r="A21" s="159"/>
      <c r="B21" s="169"/>
      <c r="C21" s="169"/>
      <c r="D21" s="169"/>
      <c r="E21" s="169"/>
      <c r="F21" s="169"/>
      <c r="G21" s="169"/>
      <c r="H21" s="169"/>
    </row>
    <row r="22" spans="1:10" ht="27" customHeight="1">
      <c r="A22" s="159"/>
      <c r="B22" s="160" t="s">
        <v>11</v>
      </c>
      <c r="C22" s="161" t="str">
        <f>DATA!E7</f>
        <v/>
      </c>
      <c r="D22" s="162" t="str">
        <f>DATA!I7</f>
        <v/>
      </c>
      <c r="E22" s="163" t="s">
        <v>20</v>
      </c>
      <c r="F22" s="375">
        <f>DATA!J7</f>
        <v>165</v>
      </c>
      <c r="G22" s="376"/>
      <c r="H22" s="377"/>
      <c r="I22" s="390" t="s">
        <v>22</v>
      </c>
      <c r="J22">
        <v>7</v>
      </c>
    </row>
    <row r="23" spans="1:10" ht="27">
      <c r="A23" s="159"/>
      <c r="B23" s="164" t="s">
        <v>12</v>
      </c>
      <c r="C23" s="408" t="str">
        <f>DATA!B7</f>
        <v>0005</v>
      </c>
      <c r="D23" s="408"/>
      <c r="E23" s="165" t="s">
        <v>21</v>
      </c>
      <c r="F23" s="264" t="str">
        <f>DATA!K7</f>
        <v>県北総体</v>
      </c>
      <c r="G23" s="172" t="str">
        <f>DATA!L7</f>
        <v>北３</v>
      </c>
      <c r="H23" s="167" t="str">
        <f>DATA!M7</f>
        <v>5/30</v>
      </c>
      <c r="I23" s="398"/>
    </row>
    <row r="24" spans="1:10" ht="18" customHeight="1">
      <c r="A24" s="159"/>
      <c r="B24" s="164" t="s">
        <v>165</v>
      </c>
      <c r="C24" s="409" t="str">
        <f>DATA!D7</f>
        <v/>
      </c>
      <c r="D24" s="409"/>
      <c r="E24" s="410" t="s">
        <v>15</v>
      </c>
      <c r="F24" s="412" t="str">
        <f>DATA!P3</f>
        <v>泉丘</v>
      </c>
      <c r="G24" s="414" t="s">
        <v>16</v>
      </c>
      <c r="H24" s="415" t="str">
        <f>DATA!N7</f>
        <v/>
      </c>
      <c r="I24" s="398"/>
    </row>
    <row r="25" spans="1:10" ht="40.5" customHeight="1" thickBot="1">
      <c r="A25" s="159"/>
      <c r="B25" s="168" t="s">
        <v>13</v>
      </c>
      <c r="C25" s="417" t="str">
        <f>DATA!C7</f>
        <v>県　五</v>
      </c>
      <c r="D25" s="417"/>
      <c r="E25" s="411"/>
      <c r="F25" s="413" t="str">
        <f>DATA!L46</f>
        <v>北７</v>
      </c>
      <c r="G25" s="411"/>
      <c r="H25" s="416" t="str">
        <f>DATA!O46</f>
        <v/>
      </c>
      <c r="I25" s="398"/>
    </row>
    <row r="26" spans="1:10" ht="19.5" customHeight="1" thickBot="1">
      <c r="A26" s="159"/>
      <c r="B26" s="169"/>
      <c r="C26" s="169"/>
      <c r="D26" s="169"/>
      <c r="E26" s="169"/>
      <c r="F26" s="169"/>
      <c r="G26" s="169"/>
      <c r="H26" s="169"/>
    </row>
    <row r="27" spans="1:10" ht="27" customHeight="1">
      <c r="A27" s="159"/>
      <c r="B27" s="160" t="s">
        <v>11</v>
      </c>
      <c r="C27" s="161" t="str">
        <f>DATA!E8</f>
        <v/>
      </c>
      <c r="D27" s="162" t="str">
        <f>DATA!I8</f>
        <v/>
      </c>
      <c r="E27" s="163" t="s">
        <v>20</v>
      </c>
      <c r="F27" s="375">
        <f>DATA!J8</f>
        <v>100101</v>
      </c>
      <c r="G27" s="376"/>
      <c r="H27" s="377"/>
      <c r="I27" s="390" t="s">
        <v>22</v>
      </c>
      <c r="J27">
        <v>8</v>
      </c>
    </row>
    <row r="28" spans="1:10" ht="27">
      <c r="A28" s="159"/>
      <c r="B28" s="164" t="s">
        <v>12</v>
      </c>
      <c r="C28" s="408" t="str">
        <f>DATA!B8</f>
        <v>0006</v>
      </c>
      <c r="D28" s="408"/>
      <c r="E28" s="165" t="s">
        <v>21</v>
      </c>
      <c r="F28" s="264" t="str">
        <f>DATA!K8</f>
        <v>県北総体</v>
      </c>
      <c r="G28" s="172" t="str">
        <f>DATA!L8</f>
        <v>北４</v>
      </c>
      <c r="H28" s="167" t="str">
        <f>DATA!M8</f>
        <v>5/30</v>
      </c>
      <c r="I28" s="398"/>
    </row>
    <row r="29" spans="1:10" ht="18" customHeight="1">
      <c r="A29" s="159"/>
      <c r="B29" s="164" t="s">
        <v>165</v>
      </c>
      <c r="C29" s="409" t="str">
        <f>DATA!D8</f>
        <v/>
      </c>
      <c r="D29" s="409"/>
      <c r="E29" s="410" t="s">
        <v>15</v>
      </c>
      <c r="F29" s="412" t="str">
        <f>DATA!P3</f>
        <v>泉丘</v>
      </c>
      <c r="G29" s="414" t="s">
        <v>16</v>
      </c>
      <c r="H29" s="415" t="str">
        <f>DATA!N8</f>
        <v/>
      </c>
      <c r="I29" s="398"/>
    </row>
    <row r="30" spans="1:10" ht="40.5" customHeight="1" thickBot="1">
      <c r="A30" s="159"/>
      <c r="B30" s="168" t="s">
        <v>13</v>
      </c>
      <c r="C30" s="417" t="str">
        <f>DATA!C8</f>
        <v>県　六</v>
      </c>
      <c r="D30" s="417"/>
      <c r="E30" s="411"/>
      <c r="F30" s="413" t="str">
        <f>DATA!L52</f>
        <v>北５</v>
      </c>
      <c r="G30" s="411"/>
      <c r="H30" s="416" t="str">
        <f>DATA!O52</f>
        <v/>
      </c>
      <c r="I30" s="398"/>
    </row>
    <row r="31" spans="1:10" ht="19.5" customHeight="1" thickBot="1">
      <c r="A31" s="159"/>
      <c r="B31" s="169"/>
      <c r="C31" s="169"/>
      <c r="D31" s="169"/>
      <c r="E31" s="169"/>
      <c r="F31" s="169"/>
      <c r="G31" s="169"/>
      <c r="H31" s="169"/>
    </row>
    <row r="32" spans="1:10" ht="27" customHeight="1">
      <c r="A32" s="159"/>
      <c r="B32" s="160" t="s">
        <v>11</v>
      </c>
      <c r="C32" s="161" t="str">
        <f>DATA!E9</f>
        <v/>
      </c>
      <c r="D32" s="162" t="str">
        <f>DATA!I9</f>
        <v/>
      </c>
      <c r="E32" s="163" t="s">
        <v>20</v>
      </c>
      <c r="F32" s="375">
        <f>DATA!J9</f>
        <v>5941</v>
      </c>
      <c r="G32" s="376"/>
      <c r="H32" s="377"/>
      <c r="I32" s="390" t="s">
        <v>22</v>
      </c>
      <c r="J32">
        <v>9</v>
      </c>
    </row>
    <row r="33" spans="1:10" ht="27">
      <c r="A33" s="159"/>
      <c r="B33" s="164" t="s">
        <v>12</v>
      </c>
      <c r="C33" s="408" t="str">
        <f>DATA!B9</f>
        <v>0007</v>
      </c>
      <c r="D33" s="408"/>
      <c r="E33" s="165" t="s">
        <v>21</v>
      </c>
      <c r="F33" s="264" t="str">
        <f>DATA!K9</f>
        <v>県北総体</v>
      </c>
      <c r="G33" s="172" t="str">
        <f>DATA!L9</f>
        <v>北５</v>
      </c>
      <c r="H33" s="167" t="str">
        <f>DATA!M9</f>
        <v>5/30</v>
      </c>
      <c r="I33" s="398"/>
    </row>
    <row r="34" spans="1:10" ht="18" customHeight="1">
      <c r="A34" s="159"/>
      <c r="B34" s="164" t="s">
        <v>218</v>
      </c>
      <c r="C34" s="409" t="str">
        <f>DATA!D9</f>
        <v/>
      </c>
      <c r="D34" s="409"/>
      <c r="E34" s="410" t="s">
        <v>15</v>
      </c>
      <c r="F34" s="412" t="str">
        <f>DATA!P3</f>
        <v>泉丘</v>
      </c>
      <c r="G34" s="414" t="s">
        <v>16</v>
      </c>
      <c r="H34" s="415" t="str">
        <f>DATA!N9</f>
        <v/>
      </c>
      <c r="I34" s="398"/>
    </row>
    <row r="35" spans="1:10" ht="40.5" customHeight="1" thickBot="1">
      <c r="A35" s="159"/>
      <c r="B35" s="168" t="s">
        <v>13</v>
      </c>
      <c r="C35" s="417" t="str">
        <f>DATA!C9</f>
        <v>県　七</v>
      </c>
      <c r="D35" s="417"/>
      <c r="E35" s="411"/>
      <c r="F35" s="413" t="str">
        <f>DATA!L56</f>
        <v/>
      </c>
      <c r="G35" s="411"/>
      <c r="H35" s="416" t="str">
        <f>DATA!O56</f>
        <v/>
      </c>
      <c r="I35" s="398"/>
    </row>
    <row r="36" spans="1:10" ht="19.5" customHeight="1" thickBot="1">
      <c r="A36" s="159"/>
      <c r="B36" s="169"/>
      <c r="C36" s="169"/>
      <c r="D36" s="169"/>
      <c r="E36" s="169"/>
      <c r="F36" s="169"/>
      <c r="G36" s="169"/>
      <c r="H36" s="169"/>
    </row>
    <row r="37" spans="1:10" ht="27" customHeight="1">
      <c r="A37" s="159"/>
      <c r="B37" s="160" t="s">
        <v>11</v>
      </c>
      <c r="C37" s="161" t="str">
        <f>DATA!E10</f>
        <v/>
      </c>
      <c r="D37" s="162" t="str">
        <f>DATA!I10</f>
        <v/>
      </c>
      <c r="E37" s="163" t="s">
        <v>20</v>
      </c>
      <c r="F37" s="375">
        <f>DATA!J10</f>
        <v>1675</v>
      </c>
      <c r="G37" s="418"/>
      <c r="H37" s="419"/>
      <c r="I37" s="390" t="s">
        <v>22</v>
      </c>
      <c r="J37">
        <v>10</v>
      </c>
    </row>
    <row r="38" spans="1:10" ht="27">
      <c r="A38" s="159"/>
      <c r="B38" s="164" t="s">
        <v>12</v>
      </c>
      <c r="C38" s="408" t="str">
        <f>DATA!B10</f>
        <v>0008</v>
      </c>
      <c r="D38" s="408"/>
      <c r="E38" s="165" t="s">
        <v>21</v>
      </c>
      <c r="F38" s="264" t="str">
        <f>DATA!K10</f>
        <v>県北総体</v>
      </c>
      <c r="G38" s="172" t="str">
        <f>DATA!L10</f>
        <v>北６</v>
      </c>
      <c r="H38" s="167" t="str">
        <f>DATA!M10</f>
        <v>5/30</v>
      </c>
      <c r="I38" s="398"/>
    </row>
    <row r="39" spans="1:10" ht="18" customHeight="1">
      <c r="A39" s="159"/>
      <c r="B39" s="164" t="s">
        <v>165</v>
      </c>
      <c r="C39" s="409" t="str">
        <f>DATA!D10</f>
        <v/>
      </c>
      <c r="D39" s="409"/>
      <c r="E39" s="410" t="s">
        <v>15</v>
      </c>
      <c r="F39" s="412" t="str">
        <f>DATA!P3</f>
        <v>泉丘</v>
      </c>
      <c r="G39" s="414" t="s">
        <v>16</v>
      </c>
      <c r="H39" s="415" t="str">
        <f>DATA!N10</f>
        <v/>
      </c>
      <c r="I39" s="398"/>
    </row>
    <row r="40" spans="1:10" ht="40.5" customHeight="1" thickBot="1">
      <c r="A40" s="159"/>
      <c r="B40" s="168" t="s">
        <v>13</v>
      </c>
      <c r="C40" s="417" t="str">
        <f>DATA!C10</f>
        <v>県　八</v>
      </c>
      <c r="D40" s="417"/>
      <c r="E40" s="411"/>
      <c r="F40" s="413">
        <f>DATA!L72</f>
        <v>0</v>
      </c>
      <c r="G40" s="411"/>
      <c r="H40" s="416" t="str">
        <f>DATA!O72</f>
        <v/>
      </c>
      <c r="I40" s="398"/>
    </row>
    <row r="41" spans="1:10" ht="19.5" customHeight="1" thickBot="1">
      <c r="A41" s="159"/>
      <c r="B41" s="169"/>
      <c r="C41" s="169"/>
      <c r="D41" s="169"/>
      <c r="E41" s="169"/>
      <c r="F41" s="169"/>
      <c r="G41" s="169"/>
      <c r="H41" s="169"/>
    </row>
    <row r="42" spans="1:10" ht="27" customHeight="1">
      <c r="A42" s="159"/>
      <c r="B42" s="160" t="s">
        <v>11</v>
      </c>
      <c r="C42" s="161" t="str">
        <f>DATA!E11</f>
        <v/>
      </c>
      <c r="D42" s="162" t="str">
        <f>DATA!I11</f>
        <v/>
      </c>
      <c r="E42" s="163" t="s">
        <v>20</v>
      </c>
      <c r="F42" s="375">
        <f>DATA!J11</f>
        <v>1685</v>
      </c>
      <c r="G42" s="376"/>
      <c r="H42" s="377"/>
      <c r="I42" s="390" t="s">
        <v>22</v>
      </c>
      <c r="J42">
        <v>11</v>
      </c>
    </row>
    <row r="43" spans="1:10" ht="27">
      <c r="A43" s="159"/>
      <c r="B43" s="164" t="s">
        <v>12</v>
      </c>
      <c r="C43" s="408" t="str">
        <f>DATA!B11</f>
        <v>0009</v>
      </c>
      <c r="D43" s="408"/>
      <c r="E43" s="165" t="s">
        <v>21</v>
      </c>
      <c r="F43" s="264" t="str">
        <f>DATA!K11</f>
        <v>県北総体</v>
      </c>
      <c r="G43" s="172" t="str">
        <f>DATA!L11</f>
        <v>北７</v>
      </c>
      <c r="H43" s="167" t="str">
        <f>DATA!M11</f>
        <v>5/30</v>
      </c>
      <c r="I43" s="398"/>
    </row>
    <row r="44" spans="1:10" ht="18" customHeight="1">
      <c r="A44" s="159"/>
      <c r="B44" s="164" t="s">
        <v>165</v>
      </c>
      <c r="C44" s="409" t="str">
        <f>DATA!D11</f>
        <v/>
      </c>
      <c r="D44" s="409"/>
      <c r="E44" s="410" t="s">
        <v>15</v>
      </c>
      <c r="F44" s="412" t="str">
        <f>DATA!P3</f>
        <v>泉丘</v>
      </c>
      <c r="G44" s="414" t="s">
        <v>16</v>
      </c>
      <c r="H44" s="415" t="str">
        <f>DATA!N11</f>
        <v/>
      </c>
      <c r="I44" s="398"/>
    </row>
    <row r="45" spans="1:10" ht="40.5" customHeight="1" thickBot="1">
      <c r="A45" s="159"/>
      <c r="B45" s="168" t="s">
        <v>13</v>
      </c>
      <c r="C45" s="417" t="str">
        <f>DATA!C11</f>
        <v>県　九</v>
      </c>
      <c r="D45" s="417"/>
      <c r="E45" s="411"/>
      <c r="F45" s="413">
        <f>DATA!L83</f>
        <v>0</v>
      </c>
      <c r="G45" s="411"/>
      <c r="H45" s="416">
        <f>DATA!O83</f>
        <v>0</v>
      </c>
      <c r="I45" s="398"/>
    </row>
    <row r="46" spans="1:10" ht="19.5" customHeight="1" thickBot="1">
      <c r="A46" s="159"/>
      <c r="B46" s="169"/>
      <c r="C46" s="170"/>
      <c r="D46" s="170"/>
      <c r="E46" s="169"/>
      <c r="F46" s="169"/>
      <c r="G46" s="169"/>
      <c r="H46" s="169"/>
    </row>
    <row r="47" spans="1:10" ht="27" customHeight="1">
      <c r="A47" s="159"/>
      <c r="B47" s="160" t="s">
        <v>11</v>
      </c>
      <c r="C47" s="161" t="str">
        <f>DATA!E12</f>
        <v/>
      </c>
      <c r="D47" s="162" t="str">
        <f>DATA!I12</f>
        <v/>
      </c>
      <c r="E47" s="163" t="s">
        <v>20</v>
      </c>
      <c r="F47" s="375">
        <f>DATA!J12</f>
        <v>892</v>
      </c>
      <c r="G47" s="376"/>
      <c r="H47" s="377"/>
      <c r="I47" s="390" t="s">
        <v>22</v>
      </c>
      <c r="J47">
        <v>12</v>
      </c>
    </row>
    <row r="48" spans="1:10" ht="27">
      <c r="A48" s="159"/>
      <c r="B48" s="164" t="s">
        <v>12</v>
      </c>
      <c r="C48" s="408" t="str">
        <f>DATA!B12</f>
        <v>0010</v>
      </c>
      <c r="D48" s="408"/>
      <c r="E48" s="165" t="s">
        <v>21</v>
      </c>
      <c r="F48" s="264" t="str">
        <f>DATA!K12</f>
        <v>県北総体</v>
      </c>
      <c r="G48" s="172" t="str">
        <f>DATA!L12</f>
        <v>北８</v>
      </c>
      <c r="H48" s="167" t="str">
        <f>DATA!M12</f>
        <v>5/30</v>
      </c>
      <c r="I48" s="398"/>
    </row>
    <row r="49" spans="1:10" ht="18" customHeight="1">
      <c r="A49" s="159"/>
      <c r="B49" s="164" t="s">
        <v>165</v>
      </c>
      <c r="C49" s="409" t="str">
        <f>DATA!D12</f>
        <v/>
      </c>
      <c r="D49" s="409"/>
      <c r="E49" s="410" t="s">
        <v>15</v>
      </c>
      <c r="F49" s="412" t="str">
        <f>DATA!P3</f>
        <v>泉丘</v>
      </c>
      <c r="G49" s="414" t="s">
        <v>16</v>
      </c>
      <c r="H49" s="415" t="str">
        <f>DATA!N12</f>
        <v/>
      </c>
      <c r="I49" s="398"/>
    </row>
    <row r="50" spans="1:10" ht="40.5" customHeight="1" thickBot="1">
      <c r="A50" s="159"/>
      <c r="B50" s="168" t="s">
        <v>13</v>
      </c>
      <c r="C50" s="417" t="str">
        <f>DATA!C12</f>
        <v>県　十</v>
      </c>
      <c r="D50" s="417"/>
      <c r="E50" s="411"/>
      <c r="F50" s="413">
        <f>DATA!L89</f>
        <v>0</v>
      </c>
      <c r="G50" s="411"/>
      <c r="H50" s="416">
        <f>DATA!O89</f>
        <v>0</v>
      </c>
      <c r="I50" s="398"/>
    </row>
    <row r="51" spans="1:10" ht="19.5" customHeight="1" thickBot="1">
      <c r="A51" s="159"/>
      <c r="B51" s="169"/>
      <c r="C51" s="169"/>
      <c r="D51" s="169"/>
      <c r="E51" s="169"/>
      <c r="F51" s="169"/>
      <c r="G51" s="169"/>
      <c r="H51" s="169"/>
    </row>
    <row r="52" spans="1:10" ht="27" customHeight="1">
      <c r="A52" s="159"/>
      <c r="B52" s="160" t="s">
        <v>11</v>
      </c>
      <c r="C52" s="161" t="str">
        <f>DATA!E13</f>
        <v/>
      </c>
      <c r="D52" s="162" t="str">
        <f>DATA!I13</f>
        <v/>
      </c>
      <c r="E52" s="163" t="s">
        <v>20</v>
      </c>
      <c r="F52" s="375" t="str">
        <f>DATA!J13</f>
        <v/>
      </c>
      <c r="G52" s="418"/>
      <c r="H52" s="419"/>
      <c r="I52" s="390" t="s">
        <v>22</v>
      </c>
      <c r="J52">
        <v>13</v>
      </c>
    </row>
    <row r="53" spans="1:10" ht="27">
      <c r="A53" s="159"/>
      <c r="B53" s="164" t="s">
        <v>12</v>
      </c>
      <c r="C53" s="408" t="str">
        <f>DATA!B13</f>
        <v>0011</v>
      </c>
      <c r="D53" s="408"/>
      <c r="E53" s="165" t="s">
        <v>21</v>
      </c>
      <c r="F53" s="264" t="str">
        <f>DATA!K13</f>
        <v/>
      </c>
      <c r="G53" s="172" t="str">
        <f>DATA!L13</f>
        <v/>
      </c>
      <c r="H53" s="167" t="str">
        <f>DATA!M13</f>
        <v/>
      </c>
      <c r="I53" s="398"/>
    </row>
    <row r="54" spans="1:10" ht="18" customHeight="1">
      <c r="A54" s="159"/>
      <c r="B54" s="164" t="s">
        <v>165</v>
      </c>
      <c r="C54" s="409" t="str">
        <f>DATA!D13</f>
        <v/>
      </c>
      <c r="D54" s="409"/>
      <c r="E54" s="410" t="s">
        <v>15</v>
      </c>
      <c r="F54" s="412" t="str">
        <f>DATA!P3</f>
        <v>泉丘</v>
      </c>
      <c r="G54" s="414" t="s">
        <v>16</v>
      </c>
      <c r="H54" s="415" t="str">
        <f>DATA!N13</f>
        <v/>
      </c>
      <c r="I54" s="398"/>
    </row>
    <row r="55" spans="1:10" ht="40.5" customHeight="1" thickBot="1">
      <c r="A55" s="159"/>
      <c r="B55" s="168" t="s">
        <v>13</v>
      </c>
      <c r="C55" s="417" t="str">
        <f>DATA!C13</f>
        <v>県　十一</v>
      </c>
      <c r="D55" s="417"/>
      <c r="E55" s="411"/>
      <c r="F55" s="413">
        <f>DATA!L107</f>
        <v>0</v>
      </c>
      <c r="G55" s="411"/>
      <c r="H55" s="416">
        <f>DATA!O107</f>
        <v>0</v>
      </c>
      <c r="I55" s="398"/>
    </row>
    <row r="56" spans="1:10" ht="19.5" customHeight="1" thickBot="1">
      <c r="A56" s="159"/>
      <c r="B56" s="169"/>
      <c r="C56" s="169"/>
      <c r="D56" s="169"/>
      <c r="E56" s="169"/>
      <c r="F56" s="169"/>
      <c r="G56" s="169"/>
      <c r="H56" s="169"/>
    </row>
    <row r="57" spans="1:10" ht="27" customHeight="1">
      <c r="A57" s="159"/>
      <c r="B57" s="160" t="s">
        <v>11</v>
      </c>
      <c r="C57" s="161" t="str">
        <f>DATA!E14</f>
        <v/>
      </c>
      <c r="D57" s="162" t="str">
        <f>DATA!I14</f>
        <v/>
      </c>
      <c r="E57" s="163" t="s">
        <v>20</v>
      </c>
      <c r="F57" s="375" t="str">
        <f>DATA!J14</f>
        <v/>
      </c>
      <c r="G57" s="376"/>
      <c r="H57" s="377"/>
      <c r="I57" s="390" t="s">
        <v>22</v>
      </c>
      <c r="J57">
        <v>14</v>
      </c>
    </row>
    <row r="58" spans="1:10" ht="27">
      <c r="A58" s="159"/>
      <c r="B58" s="164" t="s">
        <v>12</v>
      </c>
      <c r="C58" s="408" t="str">
        <f>DATA!B14</f>
        <v>0012</v>
      </c>
      <c r="D58" s="408"/>
      <c r="E58" s="165" t="s">
        <v>21</v>
      </c>
      <c r="F58" s="264" t="str">
        <f>DATA!K14</f>
        <v/>
      </c>
      <c r="G58" s="172" t="str">
        <f>DATA!L14</f>
        <v/>
      </c>
      <c r="H58" s="167" t="str">
        <f>DATA!M14</f>
        <v/>
      </c>
      <c r="I58" s="398"/>
    </row>
    <row r="59" spans="1:10" ht="18" customHeight="1">
      <c r="A59" s="159"/>
      <c r="B59" s="164" t="s">
        <v>165</v>
      </c>
      <c r="C59" s="409" t="str">
        <f>DATA!D14</f>
        <v/>
      </c>
      <c r="D59" s="409"/>
      <c r="E59" s="410" t="s">
        <v>15</v>
      </c>
      <c r="F59" s="412" t="str">
        <f>DATA!P3</f>
        <v>泉丘</v>
      </c>
      <c r="G59" s="414" t="s">
        <v>16</v>
      </c>
      <c r="H59" s="415" t="str">
        <f>DATA!N14</f>
        <v/>
      </c>
      <c r="I59" s="398"/>
    </row>
    <row r="60" spans="1:10" ht="40.5" customHeight="1" thickBot="1">
      <c r="A60" s="159"/>
      <c r="B60" s="168" t="s">
        <v>13</v>
      </c>
      <c r="C60" s="417" t="str">
        <f>DATA!C14</f>
        <v>県　十二</v>
      </c>
      <c r="D60" s="417"/>
      <c r="E60" s="411"/>
      <c r="F60" s="413">
        <f>DATA!L118</f>
        <v>0</v>
      </c>
      <c r="G60" s="411"/>
      <c r="H60" s="416">
        <f>DATA!O118</f>
        <v>0</v>
      </c>
      <c r="I60" s="398"/>
    </row>
    <row r="61" spans="1:10" ht="19.5" customHeight="1" thickBot="1">
      <c r="A61" s="159"/>
      <c r="B61" s="169"/>
      <c r="C61" s="170"/>
      <c r="D61" s="170"/>
      <c r="E61" s="169"/>
      <c r="F61" s="169"/>
      <c r="G61" s="169"/>
      <c r="H61" s="169"/>
    </row>
    <row r="62" spans="1:10" ht="27" customHeight="1">
      <c r="A62" s="159"/>
      <c r="B62" s="160" t="s">
        <v>11</v>
      </c>
      <c r="C62" s="161" t="str">
        <f>DATA!E15</f>
        <v/>
      </c>
      <c r="D62" s="162" t="str">
        <f>DATA!I15</f>
        <v/>
      </c>
      <c r="E62" s="163" t="s">
        <v>20</v>
      </c>
      <c r="F62" s="375" t="str">
        <f>DATA!J15</f>
        <v/>
      </c>
      <c r="G62" s="376"/>
      <c r="H62" s="377"/>
      <c r="I62" s="390" t="s">
        <v>22</v>
      </c>
      <c r="J62">
        <v>15</v>
      </c>
    </row>
    <row r="63" spans="1:10" ht="27">
      <c r="A63" s="159"/>
      <c r="B63" s="164" t="s">
        <v>12</v>
      </c>
      <c r="C63" s="408" t="str">
        <f>DATA!B15</f>
        <v>0013</v>
      </c>
      <c r="D63" s="408"/>
      <c r="E63" s="165" t="s">
        <v>21</v>
      </c>
      <c r="F63" s="264" t="str">
        <f>DATA!K15</f>
        <v/>
      </c>
      <c r="G63" s="172" t="str">
        <f>DATA!L15</f>
        <v/>
      </c>
      <c r="H63" s="167" t="str">
        <f>DATA!M15</f>
        <v/>
      </c>
      <c r="I63" s="398"/>
    </row>
    <row r="64" spans="1:10" ht="18" customHeight="1">
      <c r="A64" s="159"/>
      <c r="B64" s="164" t="s">
        <v>165</v>
      </c>
      <c r="C64" s="409" t="str">
        <f>DATA!D15</f>
        <v/>
      </c>
      <c r="D64" s="409"/>
      <c r="E64" s="410" t="s">
        <v>15</v>
      </c>
      <c r="F64" s="412" t="str">
        <f>DATA!P3</f>
        <v>泉丘</v>
      </c>
      <c r="G64" s="414" t="s">
        <v>16</v>
      </c>
      <c r="H64" s="415" t="str">
        <f>DATA!N15</f>
        <v/>
      </c>
      <c r="I64" s="398"/>
    </row>
    <row r="65" spans="1:10" ht="40.5" customHeight="1" thickBot="1">
      <c r="A65" s="159"/>
      <c r="B65" s="168" t="s">
        <v>13</v>
      </c>
      <c r="C65" s="417" t="str">
        <f>DATA!C15</f>
        <v>県　十三</v>
      </c>
      <c r="D65" s="417"/>
      <c r="E65" s="411"/>
      <c r="F65" s="413">
        <f>DATA!L124</f>
        <v>0</v>
      </c>
      <c r="G65" s="411"/>
      <c r="H65" s="416">
        <f>DATA!O124</f>
        <v>0</v>
      </c>
      <c r="I65" s="398"/>
    </row>
    <row r="66" spans="1:10" ht="19.5" customHeight="1" thickBot="1">
      <c r="A66" s="159"/>
      <c r="B66" s="169"/>
      <c r="C66" s="169"/>
      <c r="D66" s="169"/>
      <c r="E66" s="169"/>
      <c r="F66" s="169"/>
      <c r="G66" s="169"/>
      <c r="H66" s="169"/>
    </row>
    <row r="67" spans="1:10" ht="27" customHeight="1">
      <c r="A67" s="159"/>
      <c r="B67" s="160" t="s">
        <v>11</v>
      </c>
      <c r="C67" s="161" t="str">
        <f>DATA!E16</f>
        <v/>
      </c>
      <c r="D67" s="162" t="str">
        <f>DATA!I16</f>
        <v/>
      </c>
      <c r="E67" s="163" t="s">
        <v>20</v>
      </c>
      <c r="F67" s="375" t="str">
        <f>DATA!J16</f>
        <v/>
      </c>
      <c r="G67" s="376"/>
      <c r="H67" s="377"/>
      <c r="I67" s="390" t="s">
        <v>22</v>
      </c>
      <c r="J67">
        <v>16</v>
      </c>
    </row>
    <row r="68" spans="1:10" ht="27">
      <c r="A68" s="159"/>
      <c r="B68" s="164" t="s">
        <v>12</v>
      </c>
      <c r="C68" s="408" t="str">
        <f>DATA!B16</f>
        <v>0014</v>
      </c>
      <c r="D68" s="408"/>
      <c r="E68" s="165" t="s">
        <v>21</v>
      </c>
      <c r="F68" s="264" t="str">
        <f>DATA!K16</f>
        <v/>
      </c>
      <c r="G68" s="172" t="str">
        <f>DATA!L16</f>
        <v/>
      </c>
      <c r="H68" s="167" t="str">
        <f>DATA!M16</f>
        <v/>
      </c>
      <c r="I68" s="398"/>
    </row>
    <row r="69" spans="1:10" ht="18" customHeight="1">
      <c r="A69" s="159"/>
      <c r="B69" s="164" t="s">
        <v>165</v>
      </c>
      <c r="C69" s="409" t="str">
        <f>DATA!D16</f>
        <v/>
      </c>
      <c r="D69" s="409"/>
      <c r="E69" s="410" t="s">
        <v>15</v>
      </c>
      <c r="F69" s="412" t="str">
        <f>DATA!P3</f>
        <v>泉丘</v>
      </c>
      <c r="G69" s="414" t="s">
        <v>16</v>
      </c>
      <c r="H69" s="415" t="str">
        <f>DATA!N16</f>
        <v/>
      </c>
      <c r="I69" s="398"/>
    </row>
    <row r="70" spans="1:10" ht="40.5" customHeight="1" thickBot="1">
      <c r="A70" s="159"/>
      <c r="B70" s="168" t="s">
        <v>13</v>
      </c>
      <c r="C70" s="417" t="str">
        <f>DATA!C16</f>
        <v>県　十四</v>
      </c>
      <c r="D70" s="417"/>
      <c r="E70" s="411"/>
      <c r="F70" s="413">
        <f>DATA!L130</f>
        <v>0</v>
      </c>
      <c r="G70" s="411"/>
      <c r="H70" s="416">
        <f>DATA!O130</f>
        <v>0</v>
      </c>
      <c r="I70" s="398"/>
    </row>
    <row r="71" spans="1:10" ht="19.5" customHeight="1" thickBot="1">
      <c r="A71" s="159"/>
      <c r="B71" s="169"/>
      <c r="C71" s="169"/>
      <c r="D71" s="169"/>
      <c r="E71" s="169"/>
      <c r="F71" s="169"/>
      <c r="G71" s="169"/>
      <c r="H71" s="169"/>
    </row>
    <row r="72" spans="1:10" ht="27" customHeight="1">
      <c r="A72" s="159"/>
      <c r="B72" s="160" t="s">
        <v>11</v>
      </c>
      <c r="C72" s="161" t="str">
        <f>DATA!E17</f>
        <v/>
      </c>
      <c r="D72" s="162" t="str">
        <f>DATA!I17</f>
        <v/>
      </c>
      <c r="E72" s="163" t="s">
        <v>20</v>
      </c>
      <c r="F72" s="375" t="str">
        <f>DATA!J17</f>
        <v/>
      </c>
      <c r="G72" s="376"/>
      <c r="H72" s="377"/>
      <c r="I72" s="390" t="s">
        <v>22</v>
      </c>
      <c r="J72">
        <v>17</v>
      </c>
    </row>
    <row r="73" spans="1:10" ht="27">
      <c r="A73" s="159"/>
      <c r="B73" s="164" t="s">
        <v>12</v>
      </c>
      <c r="C73" s="408" t="str">
        <f>DATA!B17</f>
        <v>0015</v>
      </c>
      <c r="D73" s="408"/>
      <c r="E73" s="165" t="s">
        <v>21</v>
      </c>
      <c r="F73" s="264" t="str">
        <f>DATA!K17</f>
        <v/>
      </c>
      <c r="G73" s="172" t="str">
        <f>DATA!L17</f>
        <v/>
      </c>
      <c r="H73" s="167" t="str">
        <f>DATA!M17</f>
        <v/>
      </c>
      <c r="I73" s="398"/>
    </row>
    <row r="74" spans="1:10" ht="18" customHeight="1">
      <c r="A74" s="159"/>
      <c r="B74" s="164" t="s">
        <v>165</v>
      </c>
      <c r="C74" s="409" t="str">
        <f>DATA!D17</f>
        <v/>
      </c>
      <c r="D74" s="409"/>
      <c r="E74" s="410" t="s">
        <v>15</v>
      </c>
      <c r="F74" s="412" t="str">
        <f>DATA!P3</f>
        <v>泉丘</v>
      </c>
      <c r="G74" s="414" t="s">
        <v>16</v>
      </c>
      <c r="H74" s="415" t="str">
        <f>DATA!N17</f>
        <v/>
      </c>
      <c r="I74" s="398"/>
    </row>
    <row r="75" spans="1:10" ht="40.5" customHeight="1" thickBot="1">
      <c r="A75" s="159"/>
      <c r="B75" s="168" t="s">
        <v>13</v>
      </c>
      <c r="C75" s="417" t="str">
        <f>DATA!C17</f>
        <v>県　十五</v>
      </c>
      <c r="D75" s="417"/>
      <c r="E75" s="411"/>
      <c r="F75" s="413">
        <f>DATA!L136</f>
        <v>0</v>
      </c>
      <c r="G75" s="411"/>
      <c r="H75" s="416">
        <f>DATA!O136</f>
        <v>0</v>
      </c>
      <c r="I75" s="398"/>
    </row>
    <row r="76" spans="1:10" ht="19.5" customHeight="1" thickBot="1">
      <c r="A76" s="159"/>
      <c r="B76" s="169"/>
      <c r="C76" s="169"/>
      <c r="D76" s="169"/>
      <c r="E76" s="169"/>
      <c r="F76" s="169"/>
      <c r="G76" s="169"/>
      <c r="H76" s="169"/>
    </row>
    <row r="77" spans="1:10" ht="27" customHeight="1">
      <c r="A77" s="159"/>
      <c r="B77" s="160" t="s">
        <v>11</v>
      </c>
      <c r="C77" s="161" t="str">
        <f>DATA!E18</f>
        <v/>
      </c>
      <c r="D77" s="162" t="str">
        <f>DATA!I18</f>
        <v/>
      </c>
      <c r="E77" s="163" t="s">
        <v>20</v>
      </c>
      <c r="F77" s="375" t="str">
        <f>DATA!J18</f>
        <v/>
      </c>
      <c r="G77" s="418"/>
      <c r="H77" s="419"/>
      <c r="I77" s="390" t="s">
        <v>22</v>
      </c>
      <c r="J77">
        <v>18</v>
      </c>
    </row>
    <row r="78" spans="1:10" ht="27">
      <c r="A78" s="159"/>
      <c r="B78" s="164" t="s">
        <v>12</v>
      </c>
      <c r="C78" s="408" t="str">
        <f>DATA!B18</f>
        <v>0016</v>
      </c>
      <c r="D78" s="408"/>
      <c r="E78" s="165" t="s">
        <v>21</v>
      </c>
      <c r="F78" s="264" t="str">
        <f>DATA!K18</f>
        <v/>
      </c>
      <c r="G78" s="172" t="str">
        <f>DATA!L18</f>
        <v/>
      </c>
      <c r="H78" s="167" t="str">
        <f>DATA!M18</f>
        <v/>
      </c>
      <c r="I78" s="398"/>
    </row>
    <row r="79" spans="1:10" ht="18" customHeight="1">
      <c r="A79" s="159"/>
      <c r="B79" s="164" t="s">
        <v>165</v>
      </c>
      <c r="C79" s="409" t="str">
        <f>DATA!D18</f>
        <v/>
      </c>
      <c r="D79" s="409"/>
      <c r="E79" s="410" t="s">
        <v>15</v>
      </c>
      <c r="F79" s="412" t="str">
        <f>DATA!P3</f>
        <v>泉丘</v>
      </c>
      <c r="G79" s="414" t="s">
        <v>16</v>
      </c>
      <c r="H79" s="415" t="str">
        <f>DATA!N18</f>
        <v/>
      </c>
      <c r="I79" s="398"/>
    </row>
    <row r="80" spans="1:10" ht="40.5" customHeight="1" thickBot="1">
      <c r="A80" s="159"/>
      <c r="B80" s="168" t="s">
        <v>13</v>
      </c>
      <c r="C80" s="417" t="str">
        <f>DATA!C18</f>
        <v>県　十六</v>
      </c>
      <c r="D80" s="417"/>
      <c r="E80" s="411"/>
      <c r="F80" s="413">
        <f>DATA!L142</f>
        <v>0</v>
      </c>
      <c r="G80" s="411"/>
      <c r="H80" s="416">
        <f>DATA!O142</f>
        <v>0</v>
      </c>
      <c r="I80" s="398"/>
    </row>
    <row r="81" spans="1:10" ht="19.5" customHeight="1" thickBot="1">
      <c r="A81" s="159"/>
      <c r="B81" s="169"/>
      <c r="C81" s="169"/>
      <c r="D81" s="169"/>
      <c r="E81" s="169"/>
      <c r="F81" s="169"/>
      <c r="G81" s="169"/>
      <c r="H81" s="169"/>
    </row>
    <row r="82" spans="1:10" ht="27" customHeight="1">
      <c r="A82" s="159"/>
      <c r="B82" s="160" t="s">
        <v>11</v>
      </c>
      <c r="C82" s="161" t="str">
        <f>DATA!E19</f>
        <v/>
      </c>
      <c r="D82" s="162" t="str">
        <f>DATA!I19</f>
        <v/>
      </c>
      <c r="E82" s="163" t="s">
        <v>20</v>
      </c>
      <c r="F82" s="375" t="str">
        <f>DATA!J19</f>
        <v/>
      </c>
      <c r="G82" s="376"/>
      <c r="H82" s="377"/>
      <c r="I82" s="390" t="s">
        <v>22</v>
      </c>
      <c r="J82">
        <v>19</v>
      </c>
    </row>
    <row r="83" spans="1:10" ht="27">
      <c r="A83" s="159"/>
      <c r="B83" s="164" t="s">
        <v>12</v>
      </c>
      <c r="C83" s="408" t="str">
        <f>DATA!B19</f>
        <v>0017</v>
      </c>
      <c r="D83" s="408"/>
      <c r="E83" s="165" t="s">
        <v>21</v>
      </c>
      <c r="F83" s="264" t="str">
        <f>DATA!K19</f>
        <v/>
      </c>
      <c r="G83" s="172" t="str">
        <f>DATA!L19</f>
        <v/>
      </c>
      <c r="H83" s="167" t="str">
        <f>DATA!M19</f>
        <v/>
      </c>
      <c r="I83" s="398"/>
    </row>
    <row r="84" spans="1:10" ht="18" customHeight="1">
      <c r="A84" s="159"/>
      <c r="B84" s="164" t="s">
        <v>165</v>
      </c>
      <c r="C84" s="409" t="str">
        <f>DATA!D19</f>
        <v/>
      </c>
      <c r="D84" s="409"/>
      <c r="E84" s="410" t="s">
        <v>15</v>
      </c>
      <c r="F84" s="412" t="str">
        <f>DATA!P3</f>
        <v>泉丘</v>
      </c>
      <c r="G84" s="414" t="s">
        <v>16</v>
      </c>
      <c r="H84" s="415" t="str">
        <f>DATA!N19</f>
        <v/>
      </c>
      <c r="I84" s="398"/>
    </row>
    <row r="85" spans="1:10" ht="40.5" customHeight="1" thickBot="1">
      <c r="A85" s="159"/>
      <c r="B85" s="168" t="s">
        <v>13</v>
      </c>
      <c r="C85" s="417" t="str">
        <f>DATA!C19</f>
        <v>県　十七</v>
      </c>
      <c r="D85" s="417"/>
      <c r="E85" s="411"/>
      <c r="F85" s="413">
        <f>DATA!L153</f>
        <v>0</v>
      </c>
      <c r="G85" s="411"/>
      <c r="H85" s="416">
        <f>DATA!O153</f>
        <v>0</v>
      </c>
      <c r="I85" s="398"/>
    </row>
    <row r="86" spans="1:10" ht="19.5" customHeight="1" thickBot="1">
      <c r="A86" s="159"/>
      <c r="B86" s="169"/>
      <c r="C86" s="170"/>
      <c r="D86" s="170"/>
      <c r="E86" s="169"/>
      <c r="F86" s="169"/>
      <c r="G86" s="169"/>
      <c r="H86" s="169"/>
    </row>
    <row r="87" spans="1:10" ht="27" customHeight="1">
      <c r="A87" s="159"/>
      <c r="B87" s="160" t="s">
        <v>11</v>
      </c>
      <c r="C87" s="161" t="str">
        <f>DATA!E20</f>
        <v/>
      </c>
      <c r="D87" s="162" t="str">
        <f>DATA!I20</f>
        <v/>
      </c>
      <c r="E87" s="163" t="s">
        <v>20</v>
      </c>
      <c r="F87" s="375" t="str">
        <f>DATA!J20</f>
        <v/>
      </c>
      <c r="G87" s="376"/>
      <c r="H87" s="377"/>
      <c r="I87" s="390" t="s">
        <v>22</v>
      </c>
      <c r="J87">
        <v>20</v>
      </c>
    </row>
    <row r="88" spans="1:10" ht="27">
      <c r="A88" s="159"/>
      <c r="B88" s="164" t="s">
        <v>12</v>
      </c>
      <c r="C88" s="408" t="str">
        <f>DATA!B20</f>
        <v>0018</v>
      </c>
      <c r="D88" s="408"/>
      <c r="E88" s="165" t="s">
        <v>21</v>
      </c>
      <c r="F88" s="264" t="str">
        <f>DATA!K20</f>
        <v/>
      </c>
      <c r="G88" s="172" t="str">
        <f>DATA!L20</f>
        <v/>
      </c>
      <c r="H88" s="167" t="str">
        <f>DATA!M20</f>
        <v/>
      </c>
      <c r="I88" s="398"/>
    </row>
    <row r="89" spans="1:10" ht="18" customHeight="1">
      <c r="A89" s="159"/>
      <c r="B89" s="164" t="s">
        <v>165</v>
      </c>
      <c r="C89" s="409" t="str">
        <f>DATA!D20</f>
        <v/>
      </c>
      <c r="D89" s="409"/>
      <c r="E89" s="410" t="s">
        <v>15</v>
      </c>
      <c r="F89" s="412" t="str">
        <f>DATA!P3</f>
        <v>泉丘</v>
      </c>
      <c r="G89" s="414" t="s">
        <v>16</v>
      </c>
      <c r="H89" s="415" t="str">
        <f>DATA!N20</f>
        <v/>
      </c>
      <c r="I89" s="398"/>
    </row>
    <row r="90" spans="1:10" ht="40.5" customHeight="1" thickBot="1">
      <c r="A90" s="159"/>
      <c r="B90" s="168" t="s">
        <v>13</v>
      </c>
      <c r="C90" s="417" t="str">
        <f>DATA!C20</f>
        <v>県　十八</v>
      </c>
      <c r="D90" s="417"/>
      <c r="E90" s="411"/>
      <c r="F90" s="413">
        <f>DATA!L159</f>
        <v>0</v>
      </c>
      <c r="G90" s="411"/>
      <c r="H90" s="416">
        <f>DATA!O159</f>
        <v>0</v>
      </c>
      <c r="I90" s="398"/>
    </row>
    <row r="91" spans="1:10" ht="19.5" customHeight="1" thickBot="1">
      <c r="A91" s="159"/>
      <c r="B91" s="169"/>
      <c r="C91" s="169"/>
      <c r="D91" s="169"/>
      <c r="E91" s="169"/>
      <c r="F91" s="169"/>
      <c r="G91" s="169"/>
      <c r="H91" s="169"/>
    </row>
    <row r="92" spans="1:10" ht="27" customHeight="1">
      <c r="A92" s="159"/>
      <c r="B92" s="160" t="s">
        <v>11</v>
      </c>
      <c r="C92" s="161" t="str">
        <f>DATA!E21</f>
        <v/>
      </c>
      <c r="D92" s="162" t="str">
        <f>DATA!I21</f>
        <v/>
      </c>
      <c r="E92" s="163" t="s">
        <v>20</v>
      </c>
      <c r="F92" s="375" t="str">
        <f>DATA!J21</f>
        <v/>
      </c>
      <c r="G92" s="376"/>
      <c r="H92" s="377"/>
      <c r="I92" s="390" t="s">
        <v>22</v>
      </c>
      <c r="J92">
        <v>21</v>
      </c>
    </row>
    <row r="93" spans="1:10" ht="27">
      <c r="A93" s="159"/>
      <c r="B93" s="164" t="s">
        <v>12</v>
      </c>
      <c r="C93" s="408" t="str">
        <f>DATA!B21</f>
        <v>0019</v>
      </c>
      <c r="D93" s="408"/>
      <c r="E93" s="165" t="s">
        <v>21</v>
      </c>
      <c r="F93" s="264" t="str">
        <f>DATA!K21</f>
        <v/>
      </c>
      <c r="G93" s="172" t="str">
        <f>DATA!L21</f>
        <v/>
      </c>
      <c r="H93" s="167" t="str">
        <f>DATA!M21</f>
        <v/>
      </c>
      <c r="I93" s="398"/>
    </row>
    <row r="94" spans="1:10" ht="18" customHeight="1">
      <c r="A94" s="159"/>
      <c r="B94" s="164" t="s">
        <v>165</v>
      </c>
      <c r="C94" s="409" t="str">
        <f>DATA!D21</f>
        <v/>
      </c>
      <c r="D94" s="409"/>
      <c r="E94" s="410" t="s">
        <v>15</v>
      </c>
      <c r="F94" s="412" t="str">
        <f>DATA!P3</f>
        <v>泉丘</v>
      </c>
      <c r="G94" s="414" t="s">
        <v>16</v>
      </c>
      <c r="H94" s="415" t="str">
        <f>DATA!N21</f>
        <v/>
      </c>
      <c r="I94" s="398"/>
    </row>
    <row r="95" spans="1:10" ht="40.5" customHeight="1" thickBot="1">
      <c r="A95" s="159"/>
      <c r="B95" s="168" t="s">
        <v>13</v>
      </c>
      <c r="C95" s="417" t="str">
        <f>DATA!C21</f>
        <v>県　十九</v>
      </c>
      <c r="D95" s="417"/>
      <c r="E95" s="411"/>
      <c r="F95" s="413">
        <f>DATA!L165</f>
        <v>0</v>
      </c>
      <c r="G95" s="411"/>
      <c r="H95" s="416">
        <f>DATA!O165</f>
        <v>0</v>
      </c>
      <c r="I95" s="398"/>
    </row>
    <row r="96" spans="1:10" ht="19.5" customHeight="1" thickBot="1">
      <c r="A96" s="159"/>
      <c r="B96" s="169"/>
      <c r="C96" s="169"/>
      <c r="D96" s="169"/>
      <c r="E96" s="169"/>
      <c r="F96" s="169"/>
      <c r="G96" s="169"/>
      <c r="H96" s="169"/>
    </row>
    <row r="97" spans="1:10" ht="27" customHeight="1">
      <c r="A97" s="159"/>
      <c r="B97" s="160" t="s">
        <v>11</v>
      </c>
      <c r="C97" s="161" t="str">
        <f>DATA!E22</f>
        <v/>
      </c>
      <c r="D97" s="162" t="str">
        <f>DATA!I22</f>
        <v/>
      </c>
      <c r="E97" s="163" t="s">
        <v>20</v>
      </c>
      <c r="F97" s="375" t="str">
        <f>DATA!J22</f>
        <v/>
      </c>
      <c r="G97" s="376"/>
      <c r="H97" s="377"/>
      <c r="I97" s="390" t="s">
        <v>22</v>
      </c>
      <c r="J97">
        <v>22</v>
      </c>
    </row>
    <row r="98" spans="1:10" ht="27">
      <c r="A98" s="159"/>
      <c r="B98" s="164" t="s">
        <v>12</v>
      </c>
      <c r="C98" s="408" t="str">
        <f>DATA!B22</f>
        <v>0020</v>
      </c>
      <c r="D98" s="408"/>
      <c r="E98" s="165" t="s">
        <v>21</v>
      </c>
      <c r="F98" s="264" t="str">
        <f>DATA!K22</f>
        <v/>
      </c>
      <c r="G98" s="172" t="str">
        <f>DATA!L22</f>
        <v/>
      </c>
      <c r="H98" s="167" t="str">
        <f>DATA!M22</f>
        <v/>
      </c>
      <c r="I98" s="398"/>
    </row>
    <row r="99" spans="1:10" ht="18" customHeight="1">
      <c r="A99" s="159"/>
      <c r="B99" s="164" t="s">
        <v>165</v>
      </c>
      <c r="C99" s="409" t="str">
        <f>DATA!D22</f>
        <v/>
      </c>
      <c r="D99" s="409"/>
      <c r="E99" s="410" t="s">
        <v>15</v>
      </c>
      <c r="F99" s="412" t="str">
        <f>DATA!P3</f>
        <v>泉丘</v>
      </c>
      <c r="G99" s="414" t="s">
        <v>16</v>
      </c>
      <c r="H99" s="415" t="str">
        <f>DATA!N22</f>
        <v/>
      </c>
      <c r="I99" s="398"/>
    </row>
    <row r="100" spans="1:10" ht="40.5" customHeight="1" thickBot="1">
      <c r="A100" s="159"/>
      <c r="B100" s="168" t="s">
        <v>13</v>
      </c>
      <c r="C100" s="417" t="str">
        <f>DATA!C22</f>
        <v>県　二十</v>
      </c>
      <c r="D100" s="417"/>
      <c r="E100" s="411"/>
      <c r="F100" s="413">
        <f>DATA!L171</f>
        <v>0</v>
      </c>
      <c r="G100" s="411"/>
      <c r="H100" s="416">
        <f>DATA!O171</f>
        <v>0</v>
      </c>
      <c r="I100" s="398"/>
    </row>
    <row r="101" spans="1:10" ht="19.5" customHeight="1" thickBot="1">
      <c r="A101" s="159"/>
      <c r="B101" s="169"/>
      <c r="C101" s="169"/>
      <c r="D101" s="169"/>
      <c r="E101" s="169"/>
      <c r="F101" s="169"/>
      <c r="G101" s="169"/>
      <c r="H101" s="169"/>
    </row>
    <row r="102" spans="1:10" ht="27" customHeight="1">
      <c r="A102" s="159"/>
      <c r="B102" s="160" t="s">
        <v>11</v>
      </c>
      <c r="C102" s="161" t="str">
        <f>DATA!E23</f>
        <v/>
      </c>
      <c r="D102" s="162" t="str">
        <f>DATA!I23</f>
        <v/>
      </c>
      <c r="E102" s="163" t="s">
        <v>20</v>
      </c>
      <c r="F102" s="375" t="str">
        <f>DATA!J23</f>
        <v/>
      </c>
      <c r="G102" s="418"/>
      <c r="H102" s="419"/>
      <c r="I102" s="390" t="s">
        <v>22</v>
      </c>
      <c r="J102">
        <v>23</v>
      </c>
    </row>
    <row r="103" spans="1:10" ht="27">
      <c r="A103" s="159"/>
      <c r="B103" s="164" t="s">
        <v>12</v>
      </c>
      <c r="C103" s="408" t="str">
        <f>DATA!B23</f>
        <v>0021</v>
      </c>
      <c r="D103" s="408"/>
      <c r="E103" s="165" t="s">
        <v>21</v>
      </c>
      <c r="F103" s="264" t="str">
        <f>DATA!K23</f>
        <v/>
      </c>
      <c r="G103" s="172" t="str">
        <f>DATA!L23</f>
        <v/>
      </c>
      <c r="H103" s="167" t="str">
        <f>DATA!M23</f>
        <v/>
      </c>
      <c r="I103" s="398"/>
    </row>
    <row r="104" spans="1:10" ht="18" customHeight="1">
      <c r="A104" s="159"/>
      <c r="B104" s="164" t="s">
        <v>165</v>
      </c>
      <c r="C104" s="409" t="str">
        <f>DATA!D23</f>
        <v/>
      </c>
      <c r="D104" s="409"/>
      <c r="E104" s="410" t="s">
        <v>15</v>
      </c>
      <c r="F104" s="412" t="str">
        <f>DATA!P3</f>
        <v>泉丘</v>
      </c>
      <c r="G104" s="414" t="s">
        <v>16</v>
      </c>
      <c r="H104" s="415" t="str">
        <f>DATA!N23</f>
        <v/>
      </c>
      <c r="I104" s="398"/>
    </row>
    <row r="105" spans="1:10" ht="40.5" customHeight="1" thickBot="1">
      <c r="A105" s="159"/>
      <c r="B105" s="168" t="s">
        <v>13</v>
      </c>
      <c r="C105" s="417" t="str">
        <f>DATA!C23</f>
        <v>県　二十一</v>
      </c>
      <c r="D105" s="417"/>
      <c r="E105" s="411"/>
      <c r="F105" s="413">
        <f>DATA!L177</f>
        <v>0</v>
      </c>
      <c r="G105" s="411"/>
      <c r="H105" s="416">
        <f>DATA!O177</f>
        <v>0</v>
      </c>
      <c r="I105" s="398"/>
    </row>
    <row r="106" spans="1:10" ht="19.5" customHeight="1" thickBot="1">
      <c r="A106" s="159"/>
      <c r="B106" s="169"/>
      <c r="C106" s="169"/>
      <c r="D106" s="169"/>
      <c r="E106" s="169"/>
      <c r="F106" s="169"/>
      <c r="G106" s="169"/>
      <c r="H106" s="169"/>
    </row>
    <row r="107" spans="1:10" ht="27" customHeight="1">
      <c r="A107" s="159"/>
      <c r="B107" s="160" t="s">
        <v>11</v>
      </c>
      <c r="C107" s="161" t="str">
        <f>DATA!E24</f>
        <v/>
      </c>
      <c r="D107" s="162" t="str">
        <f>DATA!I24</f>
        <v/>
      </c>
      <c r="E107" s="163" t="s">
        <v>20</v>
      </c>
      <c r="F107" s="375" t="str">
        <f>DATA!J24</f>
        <v/>
      </c>
      <c r="G107" s="376"/>
      <c r="H107" s="377"/>
      <c r="I107" s="390" t="s">
        <v>22</v>
      </c>
      <c r="J107">
        <v>24</v>
      </c>
    </row>
    <row r="108" spans="1:10" ht="27">
      <c r="A108" s="159"/>
      <c r="B108" s="164" t="s">
        <v>12</v>
      </c>
      <c r="C108" s="408" t="str">
        <f>DATA!B24</f>
        <v>0022</v>
      </c>
      <c r="D108" s="408"/>
      <c r="E108" s="165" t="s">
        <v>21</v>
      </c>
      <c r="F108" s="264" t="str">
        <f>DATA!K24</f>
        <v/>
      </c>
      <c r="G108" s="172" t="str">
        <f>DATA!L24</f>
        <v/>
      </c>
      <c r="H108" s="167" t="str">
        <f>DATA!M24</f>
        <v/>
      </c>
      <c r="I108" s="398"/>
    </row>
    <row r="109" spans="1:10" ht="18" customHeight="1">
      <c r="A109" s="159"/>
      <c r="B109" s="164" t="s">
        <v>165</v>
      </c>
      <c r="C109" s="409" t="str">
        <f>DATA!D24</f>
        <v/>
      </c>
      <c r="D109" s="409"/>
      <c r="E109" s="410" t="s">
        <v>15</v>
      </c>
      <c r="F109" s="412" t="str">
        <f>DATA!P3</f>
        <v>泉丘</v>
      </c>
      <c r="G109" s="414" t="s">
        <v>16</v>
      </c>
      <c r="H109" s="415" t="str">
        <f>DATA!N24</f>
        <v/>
      </c>
      <c r="I109" s="398"/>
    </row>
    <row r="110" spans="1:10" ht="40.5" customHeight="1" thickBot="1">
      <c r="A110" s="159"/>
      <c r="B110" s="168" t="s">
        <v>13</v>
      </c>
      <c r="C110" s="417" t="str">
        <f>DATA!C24</f>
        <v>県　二十二</v>
      </c>
      <c r="D110" s="417"/>
      <c r="E110" s="411"/>
      <c r="F110" s="413">
        <f>DATA!L188</f>
        <v>0</v>
      </c>
      <c r="G110" s="411"/>
      <c r="H110" s="416">
        <f>DATA!O188</f>
        <v>0</v>
      </c>
      <c r="I110" s="398"/>
    </row>
    <row r="111" spans="1:10" ht="19.5" customHeight="1" thickBot="1">
      <c r="A111" s="159"/>
      <c r="B111" s="169"/>
      <c r="C111" s="170"/>
      <c r="D111" s="170"/>
      <c r="E111" s="169"/>
      <c r="F111" s="169"/>
      <c r="G111" s="169"/>
      <c r="H111" s="169"/>
    </row>
    <row r="112" spans="1:10" ht="27" customHeight="1">
      <c r="A112" s="159"/>
      <c r="B112" s="160" t="s">
        <v>11</v>
      </c>
      <c r="C112" s="161" t="str">
        <f>DATA!E25</f>
        <v/>
      </c>
      <c r="D112" s="162" t="str">
        <f>DATA!I25</f>
        <v/>
      </c>
      <c r="E112" s="163" t="s">
        <v>20</v>
      </c>
      <c r="F112" s="375" t="str">
        <f>DATA!J25</f>
        <v/>
      </c>
      <c r="G112" s="420"/>
      <c r="H112" s="377"/>
      <c r="I112" s="390" t="s">
        <v>22</v>
      </c>
      <c r="J112">
        <v>25</v>
      </c>
    </row>
    <row r="113" spans="1:10" ht="27">
      <c r="A113" s="159"/>
      <c r="B113" s="164" t="s">
        <v>12</v>
      </c>
      <c r="C113" s="373" t="str">
        <f>DATA!B25</f>
        <v>0023</v>
      </c>
      <c r="D113" s="374"/>
      <c r="E113" s="165" t="s">
        <v>21</v>
      </c>
      <c r="F113" s="264" t="str">
        <f>DATA!K25</f>
        <v/>
      </c>
      <c r="G113" s="172" t="str">
        <f>DATA!L25</f>
        <v/>
      </c>
      <c r="H113" s="167" t="str">
        <f>DATA!M25</f>
        <v/>
      </c>
      <c r="I113" s="390"/>
    </row>
    <row r="114" spans="1:10" ht="18" customHeight="1">
      <c r="A114" s="159"/>
      <c r="B114" s="164" t="s">
        <v>165</v>
      </c>
      <c r="C114" s="378" t="str">
        <f>DATA!D25</f>
        <v/>
      </c>
      <c r="D114" s="379"/>
      <c r="E114" s="382" t="s">
        <v>15</v>
      </c>
      <c r="F114" s="384" t="str">
        <f>DATA!P3</f>
        <v>泉丘</v>
      </c>
      <c r="G114" s="421" t="s">
        <v>16</v>
      </c>
      <c r="H114" s="388" t="str">
        <f>DATA!N25</f>
        <v/>
      </c>
      <c r="I114" s="390"/>
    </row>
    <row r="115" spans="1:10" ht="40.5" customHeight="1" thickBot="1">
      <c r="A115" s="159"/>
      <c r="B115" s="168" t="s">
        <v>13</v>
      </c>
      <c r="C115" s="380" t="str">
        <f>DATA!C25</f>
        <v>県　二十三</v>
      </c>
      <c r="D115" s="381"/>
      <c r="E115" s="383"/>
      <c r="F115" s="385"/>
      <c r="G115" s="387"/>
      <c r="H115" s="389"/>
      <c r="I115" s="390"/>
    </row>
    <row r="116" spans="1:10" ht="19.5" customHeight="1" thickBot="1">
      <c r="A116" s="159"/>
      <c r="B116" s="169"/>
      <c r="C116" s="170"/>
      <c r="D116" s="170"/>
      <c r="E116" s="169"/>
      <c r="F116" s="169"/>
      <c r="G116" s="169"/>
      <c r="H116" s="169"/>
    </row>
    <row r="117" spans="1:10" ht="27" customHeight="1">
      <c r="A117" s="159"/>
      <c r="B117" s="160" t="s">
        <v>11</v>
      </c>
      <c r="C117" s="161" t="str">
        <f>DATA!E26</f>
        <v/>
      </c>
      <c r="D117" s="162" t="str">
        <f>DATA!I26</f>
        <v/>
      </c>
      <c r="E117" s="163" t="s">
        <v>20</v>
      </c>
      <c r="F117" s="375" t="str">
        <f>DATA!J26</f>
        <v/>
      </c>
      <c r="G117" s="420"/>
      <c r="H117" s="377"/>
      <c r="I117" s="390" t="s">
        <v>22</v>
      </c>
      <c r="J117">
        <v>26</v>
      </c>
    </row>
    <row r="118" spans="1:10" ht="27">
      <c r="A118" s="159"/>
      <c r="B118" s="164" t="s">
        <v>12</v>
      </c>
      <c r="C118" s="373" t="str">
        <f>DATA!B26</f>
        <v>0024</v>
      </c>
      <c r="D118" s="374"/>
      <c r="E118" s="165" t="s">
        <v>21</v>
      </c>
      <c r="F118" s="264" t="str">
        <f>DATA!K26</f>
        <v/>
      </c>
      <c r="G118" s="172" t="str">
        <f>DATA!L26</f>
        <v/>
      </c>
      <c r="H118" s="167" t="str">
        <f>DATA!M26</f>
        <v/>
      </c>
      <c r="I118" s="390"/>
    </row>
    <row r="119" spans="1:10" ht="18" customHeight="1">
      <c r="A119" s="159"/>
      <c r="B119" s="164" t="s">
        <v>165</v>
      </c>
      <c r="C119" s="378" t="str">
        <f>DATA!D26</f>
        <v/>
      </c>
      <c r="D119" s="379"/>
      <c r="E119" s="382" t="s">
        <v>15</v>
      </c>
      <c r="F119" s="384" t="str">
        <f>DATA!P3</f>
        <v>泉丘</v>
      </c>
      <c r="G119" s="421" t="s">
        <v>16</v>
      </c>
      <c r="H119" s="388" t="str">
        <f>DATA!N26</f>
        <v/>
      </c>
      <c r="I119" s="390"/>
    </row>
    <row r="120" spans="1:10" ht="40.5" customHeight="1" thickBot="1">
      <c r="A120" s="159"/>
      <c r="B120" s="168" t="s">
        <v>13</v>
      </c>
      <c r="C120" s="380" t="str">
        <f>DATA!C26</f>
        <v>県　二十四</v>
      </c>
      <c r="D120" s="381"/>
      <c r="E120" s="383"/>
      <c r="F120" s="385"/>
      <c r="G120" s="387"/>
      <c r="H120" s="389"/>
      <c r="I120" s="390"/>
    </row>
    <row r="121" spans="1:10" ht="19.5" customHeight="1" thickBot="1">
      <c r="A121" s="159"/>
      <c r="B121" s="169"/>
      <c r="C121" s="169"/>
      <c r="D121" s="169"/>
      <c r="E121" s="169"/>
      <c r="F121" s="169"/>
      <c r="G121" s="169"/>
      <c r="H121" s="169"/>
    </row>
    <row r="122" spans="1:10" ht="27" customHeight="1">
      <c r="A122" s="159"/>
      <c r="B122" s="160" t="s">
        <v>11</v>
      </c>
      <c r="C122" s="161" t="str">
        <f>DATA!E27</f>
        <v/>
      </c>
      <c r="D122" s="162" t="str">
        <f>DATA!I27</f>
        <v/>
      </c>
      <c r="E122" s="163" t="s">
        <v>20</v>
      </c>
      <c r="F122" s="375" t="str">
        <f>DATA!J27</f>
        <v/>
      </c>
      <c r="G122" s="376"/>
      <c r="H122" s="377"/>
      <c r="I122" s="390" t="s">
        <v>22</v>
      </c>
      <c r="J122">
        <v>27</v>
      </c>
    </row>
    <row r="123" spans="1:10" ht="27">
      <c r="A123" s="159"/>
      <c r="B123" s="164" t="s">
        <v>12</v>
      </c>
      <c r="C123" s="373" t="str">
        <f>DATA!B27</f>
        <v>0025</v>
      </c>
      <c r="D123" s="374"/>
      <c r="E123" s="165" t="s">
        <v>21</v>
      </c>
      <c r="F123" s="264" t="str">
        <f>DATA!K27</f>
        <v/>
      </c>
      <c r="G123" s="171" t="str">
        <f>DATA!L27</f>
        <v/>
      </c>
      <c r="H123" s="167" t="str">
        <f>DATA!M27</f>
        <v/>
      </c>
      <c r="I123" s="390"/>
    </row>
    <row r="124" spans="1:10" ht="18" customHeight="1">
      <c r="A124" s="159"/>
      <c r="B124" s="164" t="s">
        <v>165</v>
      </c>
      <c r="C124" s="378" t="str">
        <f>DATA!D27</f>
        <v/>
      </c>
      <c r="D124" s="379"/>
      <c r="E124" s="382" t="s">
        <v>15</v>
      </c>
      <c r="F124" s="384" t="str">
        <f>DATA!P3</f>
        <v>泉丘</v>
      </c>
      <c r="G124" s="386" t="s">
        <v>16</v>
      </c>
      <c r="H124" s="388" t="str">
        <f>DATA!N27</f>
        <v/>
      </c>
      <c r="I124" s="390"/>
    </row>
    <row r="125" spans="1:10" ht="40.5" customHeight="1" thickBot="1">
      <c r="A125" s="159"/>
      <c r="B125" s="168" t="s">
        <v>13</v>
      </c>
      <c r="C125" s="380" t="str">
        <f>DATA!C27</f>
        <v>県　二十五</v>
      </c>
      <c r="D125" s="381"/>
      <c r="E125" s="383"/>
      <c r="F125" s="385"/>
      <c r="G125" s="387"/>
      <c r="H125" s="389"/>
      <c r="I125" s="390"/>
    </row>
    <row r="126" spans="1:10" ht="19.5" customHeight="1" thickBot="1">
      <c r="A126" s="159"/>
      <c r="B126" s="169"/>
      <c r="C126" s="169"/>
      <c r="D126" s="169"/>
      <c r="E126" s="169"/>
      <c r="F126" s="169"/>
      <c r="G126" s="169"/>
      <c r="H126" s="169"/>
    </row>
    <row r="127" spans="1:10" ht="27" customHeight="1">
      <c r="A127" s="159"/>
      <c r="B127" s="160" t="s">
        <v>11</v>
      </c>
      <c r="C127" s="161" t="str">
        <f>DATA!E28</f>
        <v/>
      </c>
      <c r="D127" s="162" t="str">
        <f>DATA!I28</f>
        <v/>
      </c>
      <c r="E127" s="163" t="s">
        <v>20</v>
      </c>
      <c r="F127" s="375" t="str">
        <f>DATA!J28</f>
        <v/>
      </c>
      <c r="G127" s="376"/>
      <c r="H127" s="377"/>
      <c r="I127" s="390" t="s">
        <v>22</v>
      </c>
      <c r="J127">
        <v>28</v>
      </c>
    </row>
    <row r="128" spans="1:10" ht="27">
      <c r="A128" s="159"/>
      <c r="B128" s="164" t="s">
        <v>12</v>
      </c>
      <c r="C128" s="373" t="str">
        <f>DATA!B28</f>
        <v>0026</v>
      </c>
      <c r="D128" s="374"/>
      <c r="E128" s="165" t="s">
        <v>21</v>
      </c>
      <c r="F128" s="264" t="str">
        <f>DATA!K28</f>
        <v/>
      </c>
      <c r="G128" s="172" t="str">
        <f>DATA!L28</f>
        <v/>
      </c>
      <c r="H128" s="167" t="str">
        <f>DATA!M28</f>
        <v/>
      </c>
      <c r="I128" s="390"/>
    </row>
    <row r="129" spans="1:10" ht="18" customHeight="1">
      <c r="A129" s="159"/>
      <c r="B129" s="164" t="s">
        <v>165</v>
      </c>
      <c r="C129" s="378" t="str">
        <f>DATA!D28</f>
        <v/>
      </c>
      <c r="D129" s="379"/>
      <c r="E129" s="382" t="s">
        <v>15</v>
      </c>
      <c r="F129" s="384" t="str">
        <f>DATA!P3</f>
        <v>泉丘</v>
      </c>
      <c r="G129" s="386" t="s">
        <v>16</v>
      </c>
      <c r="H129" s="388" t="str">
        <f>DATA!N28</f>
        <v/>
      </c>
      <c r="I129" s="390"/>
    </row>
    <row r="130" spans="1:10" ht="40.5" customHeight="1" thickBot="1">
      <c r="A130" s="159"/>
      <c r="B130" s="168" t="s">
        <v>13</v>
      </c>
      <c r="C130" s="380" t="str">
        <f>DATA!C28</f>
        <v>県　二十六</v>
      </c>
      <c r="D130" s="381"/>
      <c r="E130" s="383"/>
      <c r="F130" s="385"/>
      <c r="G130" s="387"/>
      <c r="H130" s="389"/>
      <c r="I130" s="390"/>
    </row>
    <row r="131" spans="1:10" ht="19.5" customHeight="1" thickBot="1">
      <c r="A131" s="159"/>
      <c r="B131" s="169"/>
      <c r="C131" s="169"/>
      <c r="D131" s="169"/>
      <c r="E131" s="169"/>
      <c r="F131" s="169"/>
      <c r="G131" s="169"/>
      <c r="H131" s="169"/>
    </row>
    <row r="132" spans="1:10" ht="27" customHeight="1">
      <c r="A132" s="159"/>
      <c r="B132" s="160" t="s">
        <v>11</v>
      </c>
      <c r="C132" s="161" t="str">
        <f>DATA!E29</f>
        <v/>
      </c>
      <c r="D132" s="162" t="str">
        <f>DATA!I29</f>
        <v/>
      </c>
      <c r="E132" s="163" t="s">
        <v>20</v>
      </c>
      <c r="F132" s="375" t="str">
        <f>DATA!J29</f>
        <v/>
      </c>
      <c r="G132" s="376"/>
      <c r="H132" s="377"/>
      <c r="I132" s="390" t="s">
        <v>22</v>
      </c>
      <c r="J132">
        <v>29</v>
      </c>
    </row>
    <row r="133" spans="1:10" ht="27">
      <c r="A133" s="159"/>
      <c r="B133" s="164" t="s">
        <v>12</v>
      </c>
      <c r="C133" s="373" t="str">
        <f>DATA!B29</f>
        <v>0027</v>
      </c>
      <c r="D133" s="374"/>
      <c r="E133" s="165" t="s">
        <v>21</v>
      </c>
      <c r="F133" s="264" t="str">
        <f>DATA!K29</f>
        <v/>
      </c>
      <c r="G133" s="172" t="str">
        <f>DATA!L29</f>
        <v/>
      </c>
      <c r="H133" s="167" t="str">
        <f>DATA!M29</f>
        <v/>
      </c>
      <c r="I133" s="390"/>
    </row>
    <row r="134" spans="1:10" ht="18" customHeight="1">
      <c r="A134" s="159"/>
      <c r="B134" s="164" t="s">
        <v>165</v>
      </c>
      <c r="C134" s="378" t="str">
        <f>DATA!D29</f>
        <v/>
      </c>
      <c r="D134" s="379"/>
      <c r="E134" s="382" t="s">
        <v>15</v>
      </c>
      <c r="F134" s="384" t="str">
        <f>DATA!P3</f>
        <v>泉丘</v>
      </c>
      <c r="G134" s="386" t="s">
        <v>16</v>
      </c>
      <c r="H134" s="388" t="str">
        <f>DATA!N29</f>
        <v/>
      </c>
      <c r="I134" s="390"/>
    </row>
    <row r="135" spans="1:10" ht="40.5" customHeight="1" thickBot="1">
      <c r="A135" s="159"/>
      <c r="B135" s="168" t="s">
        <v>13</v>
      </c>
      <c r="C135" s="380" t="str">
        <f>DATA!C29</f>
        <v>県　二十七</v>
      </c>
      <c r="D135" s="381"/>
      <c r="E135" s="383"/>
      <c r="F135" s="385"/>
      <c r="G135" s="387"/>
      <c r="H135" s="389"/>
      <c r="I135" s="390"/>
    </row>
    <row r="136" spans="1:10" ht="19.5" customHeight="1" thickBot="1">
      <c r="A136" s="159"/>
      <c r="B136" s="169"/>
      <c r="C136" s="169"/>
      <c r="D136" s="169"/>
      <c r="E136" s="169"/>
      <c r="F136" s="169"/>
      <c r="G136" s="169"/>
      <c r="H136" s="169"/>
    </row>
    <row r="137" spans="1:10" ht="27" customHeight="1">
      <c r="A137" s="159"/>
      <c r="B137" s="160" t="s">
        <v>11</v>
      </c>
      <c r="C137" s="161" t="str">
        <f>DATA!E30</f>
        <v/>
      </c>
      <c r="D137" s="162" t="str">
        <f>DATA!I30</f>
        <v/>
      </c>
      <c r="E137" s="163" t="s">
        <v>20</v>
      </c>
      <c r="F137" s="375" t="str">
        <f>DATA!J30</f>
        <v/>
      </c>
      <c r="G137" s="376"/>
      <c r="H137" s="377"/>
      <c r="I137" s="390" t="s">
        <v>22</v>
      </c>
      <c r="J137">
        <v>30</v>
      </c>
    </row>
    <row r="138" spans="1:10" ht="27">
      <c r="A138" s="159"/>
      <c r="B138" s="164" t="s">
        <v>12</v>
      </c>
      <c r="C138" s="373" t="str">
        <f>DATA!B30</f>
        <v>0028</v>
      </c>
      <c r="D138" s="374"/>
      <c r="E138" s="165" t="s">
        <v>21</v>
      </c>
      <c r="F138" s="264" t="str">
        <f>DATA!K30</f>
        <v/>
      </c>
      <c r="G138" s="166" t="str">
        <f>DATA!L30</f>
        <v/>
      </c>
      <c r="H138" s="167" t="str">
        <f>DATA!M30</f>
        <v/>
      </c>
      <c r="I138" s="390"/>
    </row>
    <row r="139" spans="1:10" ht="18" customHeight="1">
      <c r="A139" s="159"/>
      <c r="B139" s="164" t="s">
        <v>165</v>
      </c>
      <c r="C139" s="378" t="str">
        <f>DATA!D30</f>
        <v/>
      </c>
      <c r="D139" s="379"/>
      <c r="E139" s="229" t="s">
        <v>15</v>
      </c>
      <c r="F139" s="384" t="str">
        <f>DATA!P3</f>
        <v>泉丘</v>
      </c>
      <c r="G139" s="386" t="s">
        <v>16</v>
      </c>
      <c r="H139" s="388" t="str">
        <f>DATA!N30</f>
        <v/>
      </c>
      <c r="I139" s="390"/>
    </row>
    <row r="140" spans="1:10" ht="40.5" customHeight="1" thickBot="1">
      <c r="A140" s="159"/>
      <c r="B140" s="168" t="s">
        <v>13</v>
      </c>
      <c r="C140" s="380" t="str">
        <f>DATA!C30</f>
        <v>県　二十八</v>
      </c>
      <c r="D140" s="381"/>
      <c r="E140" s="230"/>
      <c r="F140" s="385"/>
      <c r="G140" s="387"/>
      <c r="H140" s="389"/>
      <c r="I140" s="390"/>
    </row>
    <row r="141" spans="1:10" ht="19.5" customHeight="1" thickBot="1">
      <c r="A141" s="159"/>
      <c r="B141" s="169"/>
      <c r="C141" s="169"/>
      <c r="D141" s="169"/>
      <c r="E141" s="169"/>
      <c r="F141" s="169"/>
      <c r="G141" s="169"/>
      <c r="H141" s="169"/>
    </row>
    <row r="142" spans="1:10" ht="27" customHeight="1">
      <c r="A142" s="159"/>
      <c r="B142" s="160" t="s">
        <v>11</v>
      </c>
      <c r="C142" s="161" t="str">
        <f>DATA!E31</f>
        <v/>
      </c>
      <c r="D142" s="162" t="str">
        <f>DATA!I31</f>
        <v/>
      </c>
      <c r="E142" s="163" t="s">
        <v>20</v>
      </c>
      <c r="F142" s="375" t="str">
        <f>DATA!J31</f>
        <v/>
      </c>
      <c r="G142" s="376"/>
      <c r="H142" s="377"/>
      <c r="I142" s="390" t="s">
        <v>22</v>
      </c>
      <c r="J142">
        <v>31</v>
      </c>
    </row>
    <row r="143" spans="1:10" ht="27">
      <c r="A143" s="159"/>
      <c r="B143" s="164" t="s">
        <v>12</v>
      </c>
      <c r="C143" s="373" t="str">
        <f>DATA!B31</f>
        <v>0029</v>
      </c>
      <c r="D143" s="374"/>
      <c r="E143" s="165" t="s">
        <v>21</v>
      </c>
      <c r="F143" s="264" t="str">
        <f>DATA!K31</f>
        <v/>
      </c>
      <c r="G143" s="172" t="str">
        <f>DATA!L31</f>
        <v/>
      </c>
      <c r="H143" s="167" t="str">
        <f>DATA!M31</f>
        <v/>
      </c>
      <c r="I143" s="390"/>
    </row>
    <row r="144" spans="1:10" ht="18" customHeight="1">
      <c r="A144" s="159"/>
      <c r="B144" s="164" t="s">
        <v>165</v>
      </c>
      <c r="C144" s="378" t="str">
        <f>DATA!D31</f>
        <v/>
      </c>
      <c r="D144" s="379"/>
      <c r="E144" s="382" t="s">
        <v>15</v>
      </c>
      <c r="F144" s="384" t="str">
        <f>DATA!P3</f>
        <v>泉丘</v>
      </c>
      <c r="G144" s="386" t="s">
        <v>16</v>
      </c>
      <c r="H144" s="388" t="str">
        <f>DATA!N31</f>
        <v/>
      </c>
      <c r="I144" s="390"/>
    </row>
    <row r="145" spans="1:10" ht="40.5" customHeight="1" thickBot="1">
      <c r="A145" s="159"/>
      <c r="B145" s="168" t="s">
        <v>13</v>
      </c>
      <c r="C145" s="380" t="str">
        <f>DATA!C31</f>
        <v>県　二十九</v>
      </c>
      <c r="D145" s="381"/>
      <c r="E145" s="383"/>
      <c r="F145" s="385"/>
      <c r="G145" s="387"/>
      <c r="H145" s="389"/>
      <c r="I145" s="390"/>
    </row>
    <row r="146" spans="1:10" ht="19.5" customHeight="1" thickBot="1">
      <c r="A146" s="159"/>
      <c r="B146" s="169"/>
      <c r="C146" s="169"/>
      <c r="D146" s="169"/>
      <c r="E146" s="169"/>
      <c r="F146" s="169"/>
      <c r="G146" s="169"/>
      <c r="H146" s="169"/>
    </row>
    <row r="147" spans="1:10" ht="27" customHeight="1">
      <c r="A147" s="159"/>
      <c r="B147" s="160" t="s">
        <v>11</v>
      </c>
      <c r="C147" s="161" t="str">
        <f>DATA!E32</f>
        <v/>
      </c>
      <c r="D147" s="162" t="str">
        <f>DATA!I32</f>
        <v/>
      </c>
      <c r="E147" s="163" t="s">
        <v>20</v>
      </c>
      <c r="F147" s="375" t="str">
        <f>DATA!J32</f>
        <v/>
      </c>
      <c r="G147" s="376"/>
      <c r="H147" s="377"/>
      <c r="I147" s="391" t="s">
        <v>22</v>
      </c>
      <c r="J147">
        <v>32</v>
      </c>
    </row>
    <row r="148" spans="1:10" ht="27">
      <c r="A148" s="159"/>
      <c r="B148" s="164" t="s">
        <v>12</v>
      </c>
      <c r="C148" s="373" t="str">
        <f>DATA!B32</f>
        <v>0030</v>
      </c>
      <c r="D148" s="374"/>
      <c r="E148" s="165" t="s">
        <v>21</v>
      </c>
      <c r="F148" s="264" t="str">
        <f>DATA!K32</f>
        <v/>
      </c>
      <c r="G148" s="172" t="str">
        <f>DATA!L32</f>
        <v/>
      </c>
      <c r="H148" s="167" t="str">
        <f>DATA!M32</f>
        <v/>
      </c>
      <c r="I148" s="391"/>
    </row>
    <row r="149" spans="1:10" ht="18" customHeight="1">
      <c r="A149" s="159"/>
      <c r="B149" s="164" t="s">
        <v>165</v>
      </c>
      <c r="C149" s="378" t="str">
        <f>DATA!D32</f>
        <v/>
      </c>
      <c r="D149" s="379"/>
      <c r="E149" s="382" t="s">
        <v>15</v>
      </c>
      <c r="F149" s="384" t="str">
        <f>DATA!P3</f>
        <v>泉丘</v>
      </c>
      <c r="G149" s="386" t="s">
        <v>16</v>
      </c>
      <c r="H149" s="388" t="str">
        <f>DATA!N32</f>
        <v/>
      </c>
      <c r="I149" s="391"/>
    </row>
    <row r="150" spans="1:10" ht="40.5" customHeight="1" thickBot="1">
      <c r="A150" s="159"/>
      <c r="B150" s="168" t="s">
        <v>13</v>
      </c>
      <c r="C150" s="380" t="str">
        <f>DATA!C32</f>
        <v>県　三十</v>
      </c>
      <c r="D150" s="381"/>
      <c r="E150" s="383"/>
      <c r="F150" s="385"/>
      <c r="G150" s="387"/>
      <c r="H150" s="389"/>
      <c r="I150" s="391"/>
    </row>
    <row r="151" spans="1:10" ht="19.5" customHeight="1" thickBot="1">
      <c r="A151" s="159"/>
      <c r="B151" s="173"/>
      <c r="C151" s="173"/>
      <c r="D151" s="173"/>
      <c r="E151" s="173"/>
      <c r="F151" s="173"/>
      <c r="G151" s="173"/>
      <c r="H151" s="173"/>
    </row>
    <row r="152" spans="1:10" ht="27" customHeight="1">
      <c r="A152" s="159"/>
      <c r="B152" s="174" t="s">
        <v>11</v>
      </c>
      <c r="C152" s="175" t="str">
        <f>DATA!E39</f>
        <v/>
      </c>
      <c r="D152" s="176" t="str">
        <f>DATA!I39</f>
        <v/>
      </c>
      <c r="E152" s="177" t="s">
        <v>20</v>
      </c>
      <c r="F152" s="395">
        <f>DATA!J39</f>
        <v>23422</v>
      </c>
      <c r="G152" s="407"/>
      <c r="H152" s="397"/>
      <c r="I152" s="390" t="s">
        <v>22</v>
      </c>
      <c r="J152" s="142">
        <v>39</v>
      </c>
    </row>
    <row r="153" spans="1:10" ht="27">
      <c r="A153" s="159"/>
      <c r="B153" s="178" t="s">
        <v>12</v>
      </c>
      <c r="C153" s="399" t="str">
        <f>DATA!B39</f>
        <v>0061</v>
      </c>
      <c r="D153" s="399"/>
      <c r="E153" s="179" t="s">
        <v>21</v>
      </c>
      <c r="F153" s="265" t="str">
        <f>DATA!K39</f>
        <v>県中学記録会</v>
      </c>
      <c r="G153" s="231" t="str">
        <f>DATA!L39</f>
        <v/>
      </c>
      <c r="H153" s="180" t="str">
        <f>DATA!M39</f>
        <v>6/8</v>
      </c>
      <c r="I153" s="398"/>
      <c r="J153" s="142"/>
    </row>
    <row r="154" spans="1:10" ht="18" customHeight="1">
      <c r="A154" s="159"/>
      <c r="B154" s="178" t="s">
        <v>165</v>
      </c>
      <c r="C154" s="400" t="str">
        <f>DATA!D39</f>
        <v/>
      </c>
      <c r="D154" s="400"/>
      <c r="E154" s="401" t="s">
        <v>15</v>
      </c>
      <c r="F154" s="403" t="str">
        <f>DATA!P3</f>
        <v>泉丘</v>
      </c>
      <c r="G154" s="406" t="s">
        <v>16</v>
      </c>
      <c r="H154" s="392" t="str">
        <f>DATA!N39</f>
        <v/>
      </c>
      <c r="I154" s="398"/>
      <c r="J154" s="142"/>
    </row>
    <row r="155" spans="1:10" ht="40.5" customHeight="1" thickBot="1">
      <c r="A155" s="159"/>
      <c r="B155" s="181" t="s">
        <v>13</v>
      </c>
      <c r="C155" s="394" t="str">
        <f>DATA!C39</f>
        <v>県　六十一</v>
      </c>
      <c r="D155" s="394"/>
      <c r="E155" s="402"/>
      <c r="F155" s="404">
        <f>DATA!L303</f>
        <v>0</v>
      </c>
      <c r="G155" s="402"/>
      <c r="H155" s="393">
        <f>DATA!O303</f>
        <v>0</v>
      </c>
      <c r="I155" s="398"/>
      <c r="J155" s="142"/>
    </row>
    <row r="156" spans="1:10" ht="19.5" customHeight="1" thickBot="1">
      <c r="A156" s="159"/>
      <c r="B156" s="173"/>
      <c r="C156" s="182"/>
      <c r="D156" s="182"/>
      <c r="E156" s="173"/>
      <c r="F156" s="173"/>
      <c r="G156" s="173"/>
      <c r="H156" s="173"/>
      <c r="J156" s="142"/>
    </row>
    <row r="157" spans="1:10" ht="27" customHeight="1">
      <c r="A157" s="159"/>
      <c r="B157" s="174" t="s">
        <v>11</v>
      </c>
      <c r="C157" s="175" t="str">
        <f>DATA!E40</f>
        <v/>
      </c>
      <c r="D157" s="176" t="str">
        <f>DATA!I40</f>
        <v/>
      </c>
      <c r="E157" s="177" t="s">
        <v>20</v>
      </c>
      <c r="F157" s="395">
        <f>DATA!J40</f>
        <v>853</v>
      </c>
      <c r="G157" s="396"/>
      <c r="H157" s="397"/>
      <c r="I157" s="390" t="s">
        <v>22</v>
      </c>
      <c r="J157" s="142">
        <v>40</v>
      </c>
    </row>
    <row r="158" spans="1:10" ht="27">
      <c r="A158" s="159"/>
      <c r="B158" s="178" t="s">
        <v>12</v>
      </c>
      <c r="C158" s="399" t="str">
        <f>DATA!B40</f>
        <v>0062</v>
      </c>
      <c r="D158" s="399"/>
      <c r="E158" s="179" t="s">
        <v>21</v>
      </c>
      <c r="F158" s="265" t="str">
        <f>DATA!K40</f>
        <v>市総体</v>
      </c>
      <c r="G158" s="231" t="str">
        <f>DATA!L40</f>
        <v>北１</v>
      </c>
      <c r="H158" s="180" t="str">
        <f>DATA!M40</f>
        <v>5/30</v>
      </c>
      <c r="I158" s="398"/>
      <c r="J158" s="142"/>
    </row>
    <row r="159" spans="1:10" ht="18" customHeight="1">
      <c r="A159" s="159"/>
      <c r="B159" s="178" t="s">
        <v>165</v>
      </c>
      <c r="C159" s="400" t="str">
        <f>DATA!D40</f>
        <v/>
      </c>
      <c r="D159" s="400"/>
      <c r="E159" s="401" t="s">
        <v>15</v>
      </c>
      <c r="F159" s="403" t="str">
        <f>DATA!P3</f>
        <v>泉丘</v>
      </c>
      <c r="G159" s="405" t="s">
        <v>16</v>
      </c>
      <c r="H159" s="392" t="str">
        <f>DATA!N40</f>
        <v/>
      </c>
      <c r="I159" s="398"/>
      <c r="J159" s="142"/>
    </row>
    <row r="160" spans="1:10" ht="40.5" customHeight="1" thickBot="1">
      <c r="A160" s="159"/>
      <c r="B160" s="181" t="s">
        <v>13</v>
      </c>
      <c r="C160" s="394" t="str">
        <f>DATA!C40</f>
        <v>県　六十二</v>
      </c>
      <c r="D160" s="394"/>
      <c r="E160" s="402"/>
      <c r="F160" s="404">
        <f>DATA!L309</f>
        <v>0</v>
      </c>
      <c r="G160" s="402"/>
      <c r="H160" s="393">
        <f>DATA!O309</f>
        <v>0</v>
      </c>
      <c r="I160" s="398"/>
      <c r="J160" s="142"/>
    </row>
    <row r="161" spans="1:10" ht="19.5" customHeight="1" thickBot="1">
      <c r="A161" s="159"/>
      <c r="B161" s="173"/>
      <c r="C161" s="173"/>
      <c r="D161" s="173"/>
      <c r="E161" s="173"/>
      <c r="F161" s="173"/>
      <c r="G161" s="173"/>
      <c r="H161" s="173"/>
      <c r="J161" s="142"/>
    </row>
    <row r="162" spans="1:10" ht="27" customHeight="1">
      <c r="A162" s="159"/>
      <c r="B162" s="174" t="s">
        <v>11</v>
      </c>
      <c r="C162" s="175" t="str">
        <f>DATA!E41</f>
        <v/>
      </c>
      <c r="D162" s="176" t="str">
        <f>DATA!I41</f>
        <v/>
      </c>
      <c r="E162" s="177" t="s">
        <v>20</v>
      </c>
      <c r="F162" s="395">
        <f>DATA!J41</f>
        <v>1717</v>
      </c>
      <c r="G162" s="396"/>
      <c r="H162" s="397"/>
      <c r="I162" s="390" t="s">
        <v>22</v>
      </c>
      <c r="J162" s="142">
        <v>41</v>
      </c>
    </row>
    <row r="163" spans="1:10" ht="27">
      <c r="A163" s="159"/>
      <c r="B163" s="178" t="s">
        <v>12</v>
      </c>
      <c r="C163" s="399" t="str">
        <f>DATA!B41</f>
        <v>0063</v>
      </c>
      <c r="D163" s="399"/>
      <c r="E163" s="179" t="s">
        <v>21</v>
      </c>
      <c r="F163" s="265" t="str">
        <f>DATA!K41</f>
        <v>市総体</v>
      </c>
      <c r="G163" s="231" t="str">
        <f>DATA!L41</f>
        <v>北２</v>
      </c>
      <c r="H163" s="180" t="str">
        <f>DATA!M41</f>
        <v>5/30</v>
      </c>
      <c r="I163" s="398"/>
      <c r="J163" s="142"/>
    </row>
    <row r="164" spans="1:10" ht="18" customHeight="1">
      <c r="A164" s="159"/>
      <c r="B164" s="178" t="s">
        <v>165</v>
      </c>
      <c r="C164" s="400" t="str">
        <f>DATA!D41</f>
        <v/>
      </c>
      <c r="D164" s="400"/>
      <c r="E164" s="401" t="s">
        <v>15</v>
      </c>
      <c r="F164" s="403" t="str">
        <f>DATA!P3</f>
        <v>泉丘</v>
      </c>
      <c r="G164" s="405" t="s">
        <v>16</v>
      </c>
      <c r="H164" s="392" t="str">
        <f>DATA!N41</f>
        <v/>
      </c>
      <c r="I164" s="398"/>
      <c r="J164" s="142"/>
    </row>
    <row r="165" spans="1:10" ht="40.5" customHeight="1" thickBot="1">
      <c r="A165" s="159"/>
      <c r="B165" s="181" t="s">
        <v>13</v>
      </c>
      <c r="C165" s="394" t="str">
        <f>DATA!C41</f>
        <v>県　六十三</v>
      </c>
      <c r="D165" s="394"/>
      <c r="E165" s="402"/>
      <c r="F165" s="404">
        <f>DATA!L315</f>
        <v>0</v>
      </c>
      <c r="G165" s="402"/>
      <c r="H165" s="393">
        <f>DATA!O315</f>
        <v>0</v>
      </c>
      <c r="I165" s="398"/>
      <c r="J165" s="142"/>
    </row>
    <row r="166" spans="1:10" ht="19.5" customHeight="1" thickBot="1">
      <c r="A166" s="159"/>
      <c r="B166" s="173"/>
      <c r="C166" s="173"/>
      <c r="D166" s="173"/>
      <c r="E166" s="173"/>
      <c r="F166" s="173"/>
      <c r="G166" s="173"/>
      <c r="H166" s="173"/>
      <c r="J166" s="142"/>
    </row>
    <row r="167" spans="1:10" ht="27" customHeight="1">
      <c r="A167" s="159"/>
      <c r="B167" s="174" t="s">
        <v>11</v>
      </c>
      <c r="C167" s="175" t="str">
        <f>DATA!E42</f>
        <v/>
      </c>
      <c r="D167" s="176" t="str">
        <f>DATA!I42</f>
        <v/>
      </c>
      <c r="E167" s="177" t="s">
        <v>20</v>
      </c>
      <c r="F167" s="395">
        <f>DATA!J42</f>
        <v>1396</v>
      </c>
      <c r="G167" s="396"/>
      <c r="H167" s="397"/>
      <c r="I167" s="390" t="s">
        <v>22</v>
      </c>
      <c r="J167" s="142">
        <v>42</v>
      </c>
    </row>
    <row r="168" spans="1:10" ht="27">
      <c r="A168" s="159"/>
      <c r="B168" s="178" t="s">
        <v>12</v>
      </c>
      <c r="C168" s="399" t="str">
        <f>DATA!B42</f>
        <v>0064</v>
      </c>
      <c r="D168" s="399"/>
      <c r="E168" s="179" t="s">
        <v>21</v>
      </c>
      <c r="F168" s="265" t="str">
        <f>DATA!K42</f>
        <v>県北総体</v>
      </c>
      <c r="G168" s="231" t="str">
        <f>DATA!L42</f>
        <v>北３</v>
      </c>
      <c r="H168" s="180" t="str">
        <f>DATA!M42</f>
        <v>5/30</v>
      </c>
      <c r="I168" s="398"/>
      <c r="J168" s="142"/>
    </row>
    <row r="169" spans="1:10" ht="18" customHeight="1">
      <c r="A169" s="159"/>
      <c r="B169" s="178" t="s">
        <v>165</v>
      </c>
      <c r="C169" s="400" t="str">
        <f>DATA!D42</f>
        <v/>
      </c>
      <c r="D169" s="400"/>
      <c r="E169" s="401" t="s">
        <v>15</v>
      </c>
      <c r="F169" s="403" t="str">
        <f>DATA!P3</f>
        <v>泉丘</v>
      </c>
      <c r="G169" s="405" t="s">
        <v>16</v>
      </c>
      <c r="H169" s="392" t="str">
        <f>DATA!N42</f>
        <v/>
      </c>
      <c r="I169" s="398"/>
      <c r="J169" s="142"/>
    </row>
    <row r="170" spans="1:10" ht="40.5" customHeight="1" thickBot="1">
      <c r="A170" s="159"/>
      <c r="B170" s="181" t="s">
        <v>13</v>
      </c>
      <c r="C170" s="394" t="str">
        <f>DATA!C42</f>
        <v>県　六十四</v>
      </c>
      <c r="D170" s="394"/>
      <c r="E170" s="402"/>
      <c r="F170" s="404">
        <f>DATA!L321</f>
        <v>0</v>
      </c>
      <c r="G170" s="402"/>
      <c r="H170" s="393">
        <f>DATA!O321</f>
        <v>0</v>
      </c>
      <c r="I170" s="398"/>
      <c r="J170" s="142"/>
    </row>
    <row r="171" spans="1:10" ht="19.5" customHeight="1" thickBot="1">
      <c r="A171" s="159"/>
      <c r="B171" s="173"/>
      <c r="C171" s="173"/>
      <c r="D171" s="173"/>
      <c r="E171" s="173"/>
      <c r="F171" s="173"/>
      <c r="G171" s="173"/>
      <c r="H171" s="173"/>
      <c r="J171" s="142"/>
    </row>
    <row r="172" spans="1:10" ht="27" customHeight="1">
      <c r="A172" s="159"/>
      <c r="B172" s="174" t="s">
        <v>11</v>
      </c>
      <c r="C172" s="175" t="str">
        <f>DATA!E43</f>
        <v/>
      </c>
      <c r="D172" s="176" t="str">
        <f>DATA!I43</f>
        <v/>
      </c>
      <c r="E172" s="177" t="s">
        <v>20</v>
      </c>
      <c r="F172" s="395">
        <f>DATA!J43</f>
        <v>50364</v>
      </c>
      <c r="G172" s="396"/>
      <c r="H172" s="397"/>
      <c r="I172" s="390" t="s">
        <v>22</v>
      </c>
      <c r="J172" s="142">
        <v>43</v>
      </c>
    </row>
    <row r="173" spans="1:10" ht="27">
      <c r="A173" s="159"/>
      <c r="B173" s="178" t="s">
        <v>12</v>
      </c>
      <c r="C173" s="399" t="str">
        <f>DATA!B43</f>
        <v>0065</v>
      </c>
      <c r="D173" s="399"/>
      <c r="E173" s="179" t="s">
        <v>21</v>
      </c>
      <c r="F173" s="265" t="str">
        <f>DATA!K43</f>
        <v>市総体</v>
      </c>
      <c r="G173" s="231" t="str">
        <f>DATA!L43</f>
        <v>北４</v>
      </c>
      <c r="H173" s="180" t="str">
        <f>DATA!M43</f>
        <v>5/30</v>
      </c>
      <c r="I173" s="398"/>
      <c r="J173" s="142"/>
    </row>
    <row r="174" spans="1:10" ht="18" customHeight="1">
      <c r="A174" s="159"/>
      <c r="B174" s="178" t="s">
        <v>165</v>
      </c>
      <c r="C174" s="400" t="str">
        <f>DATA!D43</f>
        <v/>
      </c>
      <c r="D174" s="400"/>
      <c r="E174" s="401" t="s">
        <v>15</v>
      </c>
      <c r="F174" s="403" t="str">
        <f>DATA!P3</f>
        <v>泉丘</v>
      </c>
      <c r="G174" s="405" t="s">
        <v>16</v>
      </c>
      <c r="H174" s="392" t="str">
        <f>DATA!N43</f>
        <v/>
      </c>
      <c r="I174" s="398"/>
      <c r="J174" s="142"/>
    </row>
    <row r="175" spans="1:10" ht="40.5" customHeight="1" thickBot="1">
      <c r="A175" s="159"/>
      <c r="B175" s="181" t="s">
        <v>13</v>
      </c>
      <c r="C175" s="394" t="str">
        <f>DATA!C43</f>
        <v>県　六十五</v>
      </c>
      <c r="D175" s="394"/>
      <c r="E175" s="402"/>
      <c r="F175" s="404">
        <f>DATA!L327</f>
        <v>0</v>
      </c>
      <c r="G175" s="402"/>
      <c r="H175" s="393">
        <f>DATA!O327</f>
        <v>0</v>
      </c>
      <c r="I175" s="398"/>
      <c r="J175" s="142"/>
    </row>
    <row r="176" spans="1:10" ht="19.5" customHeight="1" thickBot="1">
      <c r="A176" s="159"/>
      <c r="B176" s="173"/>
      <c r="C176" s="173"/>
      <c r="D176" s="173"/>
      <c r="E176" s="173"/>
      <c r="F176" s="173"/>
      <c r="G176" s="173"/>
      <c r="H176" s="173"/>
      <c r="J176" s="142"/>
    </row>
    <row r="177" spans="1:10" ht="27" customHeight="1">
      <c r="A177" s="159"/>
      <c r="B177" s="174" t="s">
        <v>11</v>
      </c>
      <c r="C177" s="175" t="str">
        <f>DATA!E44</f>
        <v/>
      </c>
      <c r="D177" s="176" t="str">
        <f>DATA!I44</f>
        <v/>
      </c>
      <c r="E177" s="177" t="s">
        <v>20</v>
      </c>
      <c r="F177" s="395">
        <f>DATA!J44</f>
        <v>22959</v>
      </c>
      <c r="G177" s="396"/>
      <c r="H177" s="397"/>
      <c r="I177" s="390" t="s">
        <v>22</v>
      </c>
      <c r="J177" s="142">
        <v>44</v>
      </c>
    </row>
    <row r="178" spans="1:10" ht="27">
      <c r="A178" s="159"/>
      <c r="B178" s="178" t="s">
        <v>12</v>
      </c>
      <c r="C178" s="399" t="str">
        <f>DATA!B44</f>
        <v>0066</v>
      </c>
      <c r="D178" s="399"/>
      <c r="E178" s="179" t="s">
        <v>21</v>
      </c>
      <c r="F178" s="265" t="str">
        <f>DATA!K44</f>
        <v>日立記録会</v>
      </c>
      <c r="G178" s="231" t="str">
        <f>DATA!L44</f>
        <v>北５</v>
      </c>
      <c r="H178" s="180" t="str">
        <f>DATA!M44</f>
        <v>5/30</v>
      </c>
      <c r="I178" s="398"/>
      <c r="J178" s="142"/>
    </row>
    <row r="179" spans="1:10" ht="18" customHeight="1">
      <c r="A179" s="159"/>
      <c r="B179" s="178" t="s">
        <v>165</v>
      </c>
      <c r="C179" s="400" t="str">
        <f>DATA!D44</f>
        <v/>
      </c>
      <c r="D179" s="400"/>
      <c r="E179" s="401" t="s">
        <v>15</v>
      </c>
      <c r="F179" s="403" t="str">
        <f>DATA!P3</f>
        <v>泉丘</v>
      </c>
      <c r="G179" s="405" t="s">
        <v>16</v>
      </c>
      <c r="H179" s="392" t="str">
        <f>DATA!N44</f>
        <v/>
      </c>
      <c r="I179" s="398"/>
      <c r="J179" s="142"/>
    </row>
    <row r="180" spans="1:10" ht="40.5" customHeight="1" thickBot="1">
      <c r="A180" s="159"/>
      <c r="B180" s="181" t="s">
        <v>13</v>
      </c>
      <c r="C180" s="394" t="str">
        <f>DATA!C44</f>
        <v>県　六十六</v>
      </c>
      <c r="D180" s="394"/>
      <c r="E180" s="402"/>
      <c r="F180" s="404">
        <f>DATA!L338</f>
        <v>0</v>
      </c>
      <c r="G180" s="402"/>
      <c r="H180" s="393">
        <f>DATA!O338</f>
        <v>0</v>
      </c>
      <c r="I180" s="398"/>
      <c r="J180" s="142"/>
    </row>
    <row r="181" spans="1:10" ht="19.5" customHeight="1" thickBot="1">
      <c r="A181" s="159"/>
      <c r="B181" s="173"/>
      <c r="C181" s="182"/>
      <c r="D181" s="182"/>
      <c r="E181" s="173"/>
      <c r="F181" s="173"/>
      <c r="G181" s="173"/>
      <c r="H181" s="173"/>
      <c r="J181" s="142"/>
    </row>
    <row r="182" spans="1:10" ht="27" customHeight="1">
      <c r="A182" s="159"/>
      <c r="B182" s="174" t="s">
        <v>11</v>
      </c>
      <c r="C182" s="175" t="str">
        <f>DATA!E45</f>
        <v/>
      </c>
      <c r="D182" s="176" t="str">
        <f>DATA!I45</f>
        <v/>
      </c>
      <c r="E182" s="177" t="s">
        <v>20</v>
      </c>
      <c r="F182" s="395">
        <f>DATA!J45</f>
        <v>1404</v>
      </c>
      <c r="G182" s="396"/>
      <c r="H182" s="397"/>
      <c r="I182" s="390" t="s">
        <v>22</v>
      </c>
      <c r="J182" s="142">
        <v>45</v>
      </c>
    </row>
    <row r="183" spans="1:10" ht="27">
      <c r="A183" s="159"/>
      <c r="B183" s="178" t="s">
        <v>12</v>
      </c>
      <c r="C183" s="399" t="str">
        <f>DATA!B45</f>
        <v>0067</v>
      </c>
      <c r="D183" s="399"/>
      <c r="E183" s="179" t="s">
        <v>21</v>
      </c>
      <c r="F183" s="265" t="str">
        <f>DATA!K45</f>
        <v>市新人</v>
      </c>
      <c r="G183" s="231" t="str">
        <f>DATA!L45</f>
        <v>北６</v>
      </c>
      <c r="H183" s="180" t="str">
        <f>DATA!M45</f>
        <v>5/30</v>
      </c>
      <c r="I183" s="398"/>
      <c r="J183" s="142"/>
    </row>
    <row r="184" spans="1:10" ht="18" customHeight="1">
      <c r="A184" s="159"/>
      <c r="B184" s="178" t="s">
        <v>165</v>
      </c>
      <c r="C184" s="400" t="str">
        <f>DATA!D45</f>
        <v/>
      </c>
      <c r="D184" s="400"/>
      <c r="E184" s="401" t="s">
        <v>15</v>
      </c>
      <c r="F184" s="403" t="str">
        <f>DATA!P3</f>
        <v>泉丘</v>
      </c>
      <c r="G184" s="405" t="s">
        <v>16</v>
      </c>
      <c r="H184" s="392" t="str">
        <f>DATA!N45</f>
        <v/>
      </c>
      <c r="I184" s="398"/>
      <c r="J184" s="142"/>
    </row>
    <row r="185" spans="1:10" ht="40.5" customHeight="1" thickBot="1">
      <c r="A185" s="159"/>
      <c r="B185" s="181" t="s">
        <v>13</v>
      </c>
      <c r="C185" s="394" t="str">
        <f>DATA!C45</f>
        <v>県　六十七</v>
      </c>
      <c r="D185" s="394"/>
      <c r="E185" s="402"/>
      <c r="F185" s="404">
        <f>DATA!L356</f>
        <v>0</v>
      </c>
      <c r="G185" s="402"/>
      <c r="H185" s="393">
        <f>DATA!O356</f>
        <v>0</v>
      </c>
      <c r="I185" s="398"/>
      <c r="J185" s="142"/>
    </row>
    <row r="186" spans="1:10" ht="19.5" customHeight="1" thickBot="1">
      <c r="A186" s="159"/>
      <c r="B186" s="173"/>
      <c r="C186" s="173"/>
      <c r="D186" s="173"/>
      <c r="E186" s="173"/>
      <c r="F186" s="173"/>
      <c r="G186" s="173"/>
      <c r="H186" s="173"/>
      <c r="J186" s="142"/>
    </row>
    <row r="187" spans="1:10" ht="27" customHeight="1">
      <c r="A187" s="159"/>
      <c r="B187" s="174" t="s">
        <v>11</v>
      </c>
      <c r="C187" s="175" t="str">
        <f>DATA!E46</f>
        <v/>
      </c>
      <c r="D187" s="176" t="str">
        <f>DATA!I46</f>
        <v/>
      </c>
      <c r="E187" s="177" t="s">
        <v>20</v>
      </c>
      <c r="F187" s="395">
        <f>DATA!J46</f>
        <v>1408</v>
      </c>
      <c r="G187" s="396"/>
      <c r="H187" s="397"/>
      <c r="I187" s="390" t="s">
        <v>22</v>
      </c>
      <c r="J187" s="142">
        <v>46</v>
      </c>
    </row>
    <row r="188" spans="1:10" ht="27">
      <c r="A188" s="159"/>
      <c r="B188" s="178" t="s">
        <v>12</v>
      </c>
      <c r="C188" s="399" t="str">
        <f>DATA!B46</f>
        <v>0068</v>
      </c>
      <c r="D188" s="399"/>
      <c r="E188" s="179" t="s">
        <v>21</v>
      </c>
      <c r="F188" s="265" t="str">
        <f>DATA!K46</f>
        <v>市総体</v>
      </c>
      <c r="G188" s="231" t="str">
        <f>DATA!L46</f>
        <v>北７</v>
      </c>
      <c r="H188" s="180" t="str">
        <f>DATA!M46</f>
        <v>5/30</v>
      </c>
      <c r="I188" s="398"/>
      <c r="J188" s="142"/>
    </row>
    <row r="189" spans="1:10" ht="18" customHeight="1">
      <c r="A189" s="159"/>
      <c r="B189" s="178" t="s">
        <v>165</v>
      </c>
      <c r="C189" s="400" t="str">
        <f>DATA!D46</f>
        <v/>
      </c>
      <c r="D189" s="400"/>
      <c r="E189" s="401" t="s">
        <v>15</v>
      </c>
      <c r="F189" s="403" t="str">
        <f>DATA!P3</f>
        <v>泉丘</v>
      </c>
      <c r="G189" s="405" t="s">
        <v>16</v>
      </c>
      <c r="H189" s="392" t="str">
        <f>DATA!N46</f>
        <v/>
      </c>
      <c r="I189" s="398"/>
      <c r="J189" s="142"/>
    </row>
    <row r="190" spans="1:10" ht="40.5" customHeight="1" thickBot="1">
      <c r="A190" s="159"/>
      <c r="B190" s="181" t="s">
        <v>13</v>
      </c>
      <c r="C190" s="394" t="str">
        <f>DATA!C46</f>
        <v>県　六十八</v>
      </c>
      <c r="D190" s="394"/>
      <c r="E190" s="402"/>
      <c r="F190" s="404">
        <f>DATA!L362</f>
        <v>0</v>
      </c>
      <c r="G190" s="402"/>
      <c r="H190" s="393">
        <f>DATA!O362</f>
        <v>0</v>
      </c>
      <c r="I190" s="398"/>
      <c r="J190" s="142"/>
    </row>
    <row r="191" spans="1:10" ht="19.5" customHeight="1" thickBot="1">
      <c r="A191" s="159"/>
      <c r="B191" s="173"/>
      <c r="C191" s="173"/>
      <c r="D191" s="173"/>
      <c r="E191" s="173"/>
      <c r="F191" s="173"/>
      <c r="G191" s="173"/>
      <c r="H191" s="173"/>
      <c r="J191" s="142"/>
    </row>
    <row r="192" spans="1:10" ht="27" customHeight="1">
      <c r="A192" s="159"/>
      <c r="B192" s="174" t="s">
        <v>11</v>
      </c>
      <c r="C192" s="175" t="str">
        <f>DATA!E47</f>
        <v/>
      </c>
      <c r="D192" s="176" t="str">
        <f>DATA!I47</f>
        <v/>
      </c>
      <c r="E192" s="177" t="s">
        <v>20</v>
      </c>
      <c r="F192" s="395">
        <f>DATA!J47</f>
        <v>2939</v>
      </c>
      <c r="G192" s="396"/>
      <c r="H192" s="397"/>
      <c r="I192" s="390" t="s">
        <v>22</v>
      </c>
      <c r="J192" s="142">
        <v>47</v>
      </c>
    </row>
    <row r="193" spans="1:10" ht="27">
      <c r="A193" s="159"/>
      <c r="B193" s="178" t="s">
        <v>12</v>
      </c>
      <c r="C193" s="399" t="str">
        <f>DATA!B47</f>
        <v>0069</v>
      </c>
      <c r="D193" s="399"/>
      <c r="E193" s="179" t="s">
        <v>21</v>
      </c>
      <c r="F193" s="265" t="str">
        <f>DATA!K47</f>
        <v>市新人</v>
      </c>
      <c r="G193" s="231" t="str">
        <f>DATA!L47</f>
        <v>北８</v>
      </c>
      <c r="H193" s="180" t="str">
        <f>DATA!M47</f>
        <v>5/30</v>
      </c>
      <c r="I193" s="398"/>
      <c r="J193" s="142"/>
    </row>
    <row r="194" spans="1:10" ht="18" customHeight="1">
      <c r="A194" s="159"/>
      <c r="B194" s="178" t="s">
        <v>165</v>
      </c>
      <c r="C194" s="400" t="str">
        <f>DATA!D47</f>
        <v/>
      </c>
      <c r="D194" s="400"/>
      <c r="E194" s="401" t="s">
        <v>15</v>
      </c>
      <c r="F194" s="403" t="str">
        <f>DATA!P3</f>
        <v>泉丘</v>
      </c>
      <c r="G194" s="405" t="s">
        <v>16</v>
      </c>
      <c r="H194" s="392" t="str">
        <f>DATA!N47</f>
        <v/>
      </c>
      <c r="I194" s="398"/>
      <c r="J194" s="142"/>
    </row>
    <row r="195" spans="1:10" ht="40.5" customHeight="1" thickBot="1">
      <c r="A195" s="159"/>
      <c r="B195" s="181" t="s">
        <v>13</v>
      </c>
      <c r="C195" s="394" t="str">
        <f>DATA!C47</f>
        <v>県　六十九</v>
      </c>
      <c r="D195" s="394"/>
      <c r="E195" s="402"/>
      <c r="F195" s="404">
        <f>DATA!L373</f>
        <v>0</v>
      </c>
      <c r="G195" s="402"/>
      <c r="H195" s="393">
        <f>DATA!O373</f>
        <v>0</v>
      </c>
      <c r="I195" s="398"/>
      <c r="J195" s="142"/>
    </row>
    <row r="196" spans="1:10" ht="19.5" customHeight="1" thickBot="1">
      <c r="A196" s="159"/>
      <c r="B196" s="173"/>
      <c r="C196" s="182"/>
      <c r="D196" s="182"/>
      <c r="E196" s="173"/>
      <c r="F196" s="173"/>
      <c r="G196" s="173"/>
      <c r="H196" s="173"/>
      <c r="J196" s="142"/>
    </row>
    <row r="197" spans="1:10" ht="27" customHeight="1">
      <c r="A197" s="159"/>
      <c r="B197" s="174" t="s">
        <v>11</v>
      </c>
      <c r="C197" s="175" t="str">
        <f>DATA!E48</f>
        <v/>
      </c>
      <c r="D197" s="176" t="str">
        <f>DATA!I48</f>
        <v/>
      </c>
      <c r="E197" s="177" t="s">
        <v>20</v>
      </c>
      <c r="F197" s="395" t="str">
        <f>DATA!J48</f>
        <v/>
      </c>
      <c r="G197" s="396"/>
      <c r="H197" s="397"/>
      <c r="I197" s="390" t="s">
        <v>22</v>
      </c>
      <c r="J197" s="142">
        <v>48</v>
      </c>
    </row>
    <row r="198" spans="1:10" ht="27">
      <c r="A198" s="159"/>
      <c r="B198" s="178" t="s">
        <v>12</v>
      </c>
      <c r="C198" s="399" t="str">
        <f>DATA!B48</f>
        <v>0070</v>
      </c>
      <c r="D198" s="399"/>
      <c r="E198" s="179" t="s">
        <v>21</v>
      </c>
      <c r="F198" s="265" t="str">
        <f>DATA!K48</f>
        <v/>
      </c>
      <c r="G198" s="231" t="str">
        <f>DATA!L48</f>
        <v>北1</v>
      </c>
      <c r="H198" s="180" t="str">
        <f>DATA!M48</f>
        <v>5/30</v>
      </c>
      <c r="I198" s="398"/>
      <c r="J198" s="142"/>
    </row>
    <row r="199" spans="1:10" ht="18" customHeight="1">
      <c r="A199" s="159"/>
      <c r="B199" s="178" t="s">
        <v>165</v>
      </c>
      <c r="C199" s="400" t="str">
        <f>DATA!D48</f>
        <v/>
      </c>
      <c r="D199" s="400"/>
      <c r="E199" s="401" t="s">
        <v>15</v>
      </c>
      <c r="F199" s="403" t="str">
        <f>DATA!P3</f>
        <v>泉丘</v>
      </c>
      <c r="G199" s="405" t="s">
        <v>16</v>
      </c>
      <c r="H199" s="392" t="str">
        <f>DATA!N48</f>
        <v/>
      </c>
      <c r="I199" s="398"/>
      <c r="J199" s="142"/>
    </row>
    <row r="200" spans="1:10" ht="40.5" customHeight="1" thickBot="1">
      <c r="A200" s="159"/>
      <c r="B200" s="181" t="s">
        <v>13</v>
      </c>
      <c r="C200" s="394" t="str">
        <f>DATA!C48</f>
        <v>県　七十</v>
      </c>
      <c r="D200" s="394"/>
      <c r="E200" s="402"/>
      <c r="F200" s="404">
        <f>DATA!L379</f>
        <v>0</v>
      </c>
      <c r="G200" s="402"/>
      <c r="H200" s="393">
        <f>DATA!O379</f>
        <v>0</v>
      </c>
      <c r="I200" s="398"/>
      <c r="J200" s="142"/>
    </row>
    <row r="201" spans="1:10" ht="19.5" customHeight="1" thickBot="1">
      <c r="A201" s="159"/>
      <c r="B201" s="173"/>
      <c r="C201" s="173"/>
      <c r="D201" s="173"/>
      <c r="E201" s="173"/>
      <c r="F201" s="173"/>
      <c r="G201" s="173"/>
      <c r="H201" s="173"/>
      <c r="J201" s="142"/>
    </row>
    <row r="202" spans="1:10" ht="27" customHeight="1">
      <c r="A202" s="159"/>
      <c r="B202" s="174" t="s">
        <v>11</v>
      </c>
      <c r="C202" s="175" t="str">
        <f>DATA!E49</f>
        <v/>
      </c>
      <c r="D202" s="176" t="str">
        <f>DATA!I49</f>
        <v/>
      </c>
      <c r="E202" s="177" t="s">
        <v>20</v>
      </c>
      <c r="F202" s="395" t="str">
        <f>DATA!J49</f>
        <v/>
      </c>
      <c r="G202" s="396"/>
      <c r="H202" s="397"/>
      <c r="I202" s="390" t="s">
        <v>22</v>
      </c>
      <c r="J202" s="142">
        <v>49</v>
      </c>
    </row>
    <row r="203" spans="1:10" ht="27">
      <c r="A203" s="159"/>
      <c r="B203" s="178" t="s">
        <v>12</v>
      </c>
      <c r="C203" s="399" t="str">
        <f>DATA!B49</f>
        <v>0071</v>
      </c>
      <c r="D203" s="399"/>
      <c r="E203" s="179" t="s">
        <v>21</v>
      </c>
      <c r="F203" s="265" t="str">
        <f>DATA!K49</f>
        <v/>
      </c>
      <c r="G203" s="231" t="str">
        <f>DATA!L49</f>
        <v>北２</v>
      </c>
      <c r="H203" s="180" t="str">
        <f>DATA!M49</f>
        <v>5/30</v>
      </c>
      <c r="I203" s="398"/>
      <c r="J203" s="142"/>
    </row>
    <row r="204" spans="1:10" ht="18" customHeight="1">
      <c r="A204" s="159"/>
      <c r="B204" s="178" t="s">
        <v>165</v>
      </c>
      <c r="C204" s="400" t="str">
        <f>DATA!D49</f>
        <v/>
      </c>
      <c r="D204" s="400"/>
      <c r="E204" s="401" t="s">
        <v>15</v>
      </c>
      <c r="F204" s="403" t="str">
        <f>DATA!P3</f>
        <v>泉丘</v>
      </c>
      <c r="G204" s="405" t="s">
        <v>16</v>
      </c>
      <c r="H204" s="392" t="str">
        <f>DATA!N49</f>
        <v/>
      </c>
      <c r="I204" s="398"/>
      <c r="J204" s="142"/>
    </row>
    <row r="205" spans="1:10" ht="40.5" customHeight="1" thickBot="1">
      <c r="A205" s="159"/>
      <c r="B205" s="181" t="s">
        <v>13</v>
      </c>
      <c r="C205" s="394" t="str">
        <f>DATA!C49</f>
        <v>県　七十一</v>
      </c>
      <c r="D205" s="394"/>
      <c r="E205" s="402"/>
      <c r="F205" s="404">
        <f>DATA!L385</f>
        <v>0</v>
      </c>
      <c r="G205" s="402"/>
      <c r="H205" s="393">
        <f>DATA!O385</f>
        <v>0</v>
      </c>
      <c r="I205" s="398"/>
      <c r="J205" s="142"/>
    </row>
    <row r="206" spans="1:10" ht="19.5" customHeight="1" thickBot="1">
      <c r="A206" s="159"/>
      <c r="B206" s="232"/>
      <c r="C206" s="232"/>
      <c r="D206" s="232"/>
      <c r="E206" s="232"/>
      <c r="F206" s="232"/>
      <c r="G206" s="232"/>
      <c r="H206" s="232"/>
      <c r="J206" s="142"/>
    </row>
    <row r="207" spans="1:10" ht="27.75" customHeight="1">
      <c r="A207" s="159"/>
      <c r="B207" s="174" t="s">
        <v>11</v>
      </c>
      <c r="C207" s="175" t="str">
        <f>DATA!E50</f>
        <v/>
      </c>
      <c r="D207" s="176" t="str">
        <f>DATA!I50</f>
        <v/>
      </c>
      <c r="E207" s="177" t="s">
        <v>20</v>
      </c>
      <c r="F207" s="395" t="str">
        <f>DATA!J50</f>
        <v/>
      </c>
      <c r="G207" s="396"/>
      <c r="H207" s="397"/>
      <c r="I207" s="390" t="s">
        <v>22</v>
      </c>
      <c r="J207" s="142">
        <v>50</v>
      </c>
    </row>
    <row r="208" spans="1:10" ht="27" customHeight="1">
      <c r="A208" s="159"/>
      <c r="B208" s="178" t="s">
        <v>12</v>
      </c>
      <c r="C208" s="399" t="str">
        <f>DATA!B50</f>
        <v>0072</v>
      </c>
      <c r="D208" s="399"/>
      <c r="E208" s="179" t="s">
        <v>21</v>
      </c>
      <c r="F208" s="265" t="str">
        <f>DATA!K50</f>
        <v/>
      </c>
      <c r="G208" s="231" t="str">
        <f>DATA!L50</f>
        <v>北３</v>
      </c>
      <c r="H208" s="180" t="str">
        <f>DATA!M50</f>
        <v>5/30</v>
      </c>
      <c r="I208" s="398"/>
      <c r="J208" s="142"/>
    </row>
    <row r="209" spans="1:10" ht="18" customHeight="1">
      <c r="A209" s="159"/>
      <c r="B209" s="178" t="s">
        <v>165</v>
      </c>
      <c r="C209" s="400" t="str">
        <f>DATA!D50</f>
        <v/>
      </c>
      <c r="D209" s="400"/>
      <c r="E209" s="401" t="s">
        <v>15</v>
      </c>
      <c r="F209" s="403" t="str">
        <f>DATA!P3</f>
        <v>泉丘</v>
      </c>
      <c r="G209" s="405" t="s">
        <v>16</v>
      </c>
      <c r="H209" s="392" t="str">
        <f>DATA!N50</f>
        <v/>
      </c>
      <c r="I209" s="398"/>
      <c r="J209" s="142"/>
    </row>
    <row r="210" spans="1:10" ht="40.5" customHeight="1" thickBot="1">
      <c r="A210" s="159"/>
      <c r="B210" s="181" t="s">
        <v>13</v>
      </c>
      <c r="C210" s="394" t="str">
        <f>DATA!C50</f>
        <v>県　七十二</v>
      </c>
      <c r="D210" s="394"/>
      <c r="E210" s="402"/>
      <c r="F210" s="404">
        <f>DATA!L390</f>
        <v>0</v>
      </c>
      <c r="G210" s="402"/>
      <c r="H210" s="393">
        <f>DATA!O390</f>
        <v>0</v>
      </c>
      <c r="I210" s="398"/>
      <c r="J210" s="142"/>
    </row>
    <row r="211" spans="1:10" ht="19.5" customHeight="1" thickBot="1">
      <c r="A211" s="159"/>
      <c r="B211" s="173"/>
      <c r="C211" s="173"/>
      <c r="D211" s="173"/>
      <c r="E211" s="173"/>
      <c r="F211" s="173"/>
      <c r="G211" s="173"/>
      <c r="H211" s="173"/>
      <c r="J211" s="142"/>
    </row>
    <row r="212" spans="1:10" ht="27" customHeight="1">
      <c r="A212" s="159"/>
      <c r="B212" s="174" t="s">
        <v>11</v>
      </c>
      <c r="C212" s="175" t="str">
        <f>DATA!E51</f>
        <v/>
      </c>
      <c r="D212" s="176" t="str">
        <f>DATA!I51</f>
        <v/>
      </c>
      <c r="E212" s="177" t="s">
        <v>20</v>
      </c>
      <c r="F212" s="395" t="str">
        <f>DATA!J51</f>
        <v/>
      </c>
      <c r="G212" s="396"/>
      <c r="H212" s="397"/>
      <c r="I212" s="390" t="s">
        <v>22</v>
      </c>
      <c r="J212" s="142">
        <v>51</v>
      </c>
    </row>
    <row r="213" spans="1:10" ht="27">
      <c r="A213" s="159"/>
      <c r="B213" s="178" t="s">
        <v>12</v>
      </c>
      <c r="C213" s="399" t="str">
        <f>DATA!B51</f>
        <v>0073</v>
      </c>
      <c r="D213" s="399"/>
      <c r="E213" s="179" t="s">
        <v>21</v>
      </c>
      <c r="F213" s="265" t="str">
        <f>DATA!K51</f>
        <v/>
      </c>
      <c r="G213" s="231" t="str">
        <f>DATA!L51</f>
        <v>北４</v>
      </c>
      <c r="H213" s="180" t="str">
        <f>DATA!M51</f>
        <v>5/30</v>
      </c>
      <c r="I213" s="398"/>
      <c r="J213" s="142"/>
    </row>
    <row r="214" spans="1:10" ht="18" customHeight="1">
      <c r="A214" s="159"/>
      <c r="B214" s="178" t="s">
        <v>165</v>
      </c>
      <c r="C214" s="400" t="str">
        <f>DATA!D51</f>
        <v/>
      </c>
      <c r="D214" s="400"/>
      <c r="E214" s="401" t="s">
        <v>15</v>
      </c>
      <c r="F214" s="403" t="str">
        <f>DATA!P3</f>
        <v>泉丘</v>
      </c>
      <c r="G214" s="405" t="s">
        <v>16</v>
      </c>
      <c r="H214" s="392" t="str">
        <f>DATA!N51</f>
        <v/>
      </c>
      <c r="I214" s="398"/>
      <c r="J214" s="142"/>
    </row>
    <row r="215" spans="1:10" ht="40.5" customHeight="1" thickBot="1">
      <c r="A215" s="159"/>
      <c r="B215" s="181" t="s">
        <v>13</v>
      </c>
      <c r="C215" s="394" t="str">
        <f>DATA!C51</f>
        <v>県　七十三</v>
      </c>
      <c r="D215" s="394"/>
      <c r="E215" s="402"/>
      <c r="F215" s="404">
        <f>DATA!L395</f>
        <v>0</v>
      </c>
      <c r="G215" s="402"/>
      <c r="H215" s="393">
        <f>DATA!O395</f>
        <v>0</v>
      </c>
      <c r="I215" s="398"/>
      <c r="J215" s="142"/>
    </row>
    <row r="216" spans="1:10" ht="19.5" customHeight="1" thickBot="1">
      <c r="A216" s="159"/>
      <c r="B216" s="173"/>
      <c r="C216" s="173"/>
      <c r="D216" s="173"/>
      <c r="E216" s="173"/>
      <c r="F216" s="173"/>
      <c r="G216" s="173"/>
      <c r="H216" s="173"/>
      <c r="J216" s="142"/>
    </row>
    <row r="217" spans="1:10" ht="27" customHeight="1">
      <c r="A217" s="159"/>
      <c r="B217" s="174" t="s">
        <v>11</v>
      </c>
      <c r="C217" s="175" t="str">
        <f>DATA!E52</f>
        <v/>
      </c>
      <c r="D217" s="176" t="str">
        <f>DATA!I52</f>
        <v/>
      </c>
      <c r="E217" s="177" t="s">
        <v>20</v>
      </c>
      <c r="F217" s="395" t="str">
        <f>DATA!J52</f>
        <v/>
      </c>
      <c r="G217" s="396"/>
      <c r="H217" s="397"/>
      <c r="I217" s="390" t="s">
        <v>22</v>
      </c>
      <c r="J217" s="142">
        <v>52</v>
      </c>
    </row>
    <row r="218" spans="1:10" ht="27" customHeight="1">
      <c r="A218" s="159"/>
      <c r="B218" s="178" t="s">
        <v>12</v>
      </c>
      <c r="C218" s="399" t="str">
        <f>DATA!B52</f>
        <v>0074</v>
      </c>
      <c r="D218" s="399"/>
      <c r="E218" s="179" t="s">
        <v>21</v>
      </c>
      <c r="F218" s="265" t="str">
        <f>DATA!K52</f>
        <v/>
      </c>
      <c r="G218" s="231" t="str">
        <f>DATA!L52</f>
        <v>北５</v>
      </c>
      <c r="H218" s="180" t="str">
        <f>DATA!M52</f>
        <v>5/30</v>
      </c>
      <c r="I218" s="398"/>
      <c r="J218" s="142"/>
    </row>
    <row r="219" spans="1:10" ht="18" customHeight="1">
      <c r="A219" s="159"/>
      <c r="B219" s="178" t="s">
        <v>165</v>
      </c>
      <c r="C219" s="400" t="str">
        <f>DATA!D52</f>
        <v/>
      </c>
      <c r="D219" s="400"/>
      <c r="E219" s="401" t="s">
        <v>15</v>
      </c>
      <c r="F219" s="403" t="str">
        <f>DATA!P3</f>
        <v>泉丘</v>
      </c>
      <c r="G219" s="405" t="s">
        <v>16</v>
      </c>
      <c r="H219" s="392" t="str">
        <f>DATA!N52</f>
        <v/>
      </c>
      <c r="I219" s="398"/>
      <c r="J219" s="142"/>
    </row>
    <row r="220" spans="1:10" ht="40.5" customHeight="1" thickBot="1">
      <c r="A220" s="159"/>
      <c r="B220" s="181" t="s">
        <v>13</v>
      </c>
      <c r="C220" s="394" t="str">
        <f>DATA!C52</f>
        <v>県　七十四</v>
      </c>
      <c r="D220" s="394"/>
      <c r="E220" s="402"/>
      <c r="F220" s="404">
        <f>DATA!L400</f>
        <v>0</v>
      </c>
      <c r="G220" s="402"/>
      <c r="H220" s="393">
        <f>DATA!O400</f>
        <v>0</v>
      </c>
      <c r="I220" s="398"/>
      <c r="J220" s="142"/>
    </row>
    <row r="221" spans="1:10" ht="19.5" customHeight="1" thickBot="1">
      <c r="A221" s="159"/>
      <c r="B221" s="173"/>
      <c r="C221" s="173"/>
      <c r="D221" s="173"/>
      <c r="E221" s="173"/>
      <c r="F221" s="173"/>
      <c r="G221" s="173"/>
      <c r="H221" s="173"/>
      <c r="J221" s="142"/>
    </row>
    <row r="222" spans="1:10" ht="27" customHeight="1">
      <c r="A222" s="159"/>
      <c r="B222" s="174" t="s">
        <v>11</v>
      </c>
      <c r="C222" s="175" t="str">
        <f>DATA!E53</f>
        <v/>
      </c>
      <c r="D222" s="176" t="str">
        <f>DATA!I53</f>
        <v/>
      </c>
      <c r="E222" s="177" t="s">
        <v>20</v>
      </c>
      <c r="F222" s="395" t="str">
        <f>DATA!J53</f>
        <v/>
      </c>
      <c r="G222" s="396"/>
      <c r="H222" s="397"/>
      <c r="I222" s="390" t="s">
        <v>22</v>
      </c>
      <c r="J222" s="142">
        <v>53</v>
      </c>
    </row>
    <row r="223" spans="1:10" ht="27" customHeight="1">
      <c r="A223" s="159"/>
      <c r="B223" s="178" t="s">
        <v>12</v>
      </c>
      <c r="C223" s="399" t="str">
        <f>DATA!B53</f>
        <v>0075</v>
      </c>
      <c r="D223" s="399"/>
      <c r="E223" s="179" t="s">
        <v>21</v>
      </c>
      <c r="F223" s="265" t="str">
        <f>DATA!K53</f>
        <v/>
      </c>
      <c r="G223" s="231" t="str">
        <f>DATA!L53</f>
        <v/>
      </c>
      <c r="H223" s="180" t="str">
        <f>DATA!M53</f>
        <v/>
      </c>
      <c r="I223" s="398"/>
      <c r="J223" s="142"/>
    </row>
    <row r="224" spans="1:10" ht="18" customHeight="1">
      <c r="A224" s="159"/>
      <c r="B224" s="178" t="s">
        <v>165</v>
      </c>
      <c r="C224" s="400" t="str">
        <f>DATA!D53</f>
        <v/>
      </c>
      <c r="D224" s="400"/>
      <c r="E224" s="401" t="s">
        <v>15</v>
      </c>
      <c r="F224" s="403" t="str">
        <f>DATA!P3</f>
        <v>泉丘</v>
      </c>
      <c r="G224" s="405" t="s">
        <v>16</v>
      </c>
      <c r="H224" s="392" t="str">
        <f>DATA!N53</f>
        <v/>
      </c>
      <c r="I224" s="398"/>
      <c r="J224" s="142"/>
    </row>
    <row r="225" spans="1:10" ht="40.5" customHeight="1" thickBot="1">
      <c r="A225" s="159"/>
      <c r="B225" s="181" t="s">
        <v>13</v>
      </c>
      <c r="C225" s="394" t="str">
        <f>DATA!C53</f>
        <v>県　七十五</v>
      </c>
      <c r="D225" s="394"/>
      <c r="E225" s="402"/>
      <c r="F225" s="404">
        <f>DATA!L405</f>
        <v>0</v>
      </c>
      <c r="G225" s="402"/>
      <c r="H225" s="393">
        <f>DATA!O405</f>
        <v>0</v>
      </c>
      <c r="I225" s="398"/>
      <c r="J225" s="142"/>
    </row>
    <row r="226" spans="1:10" ht="19.5" customHeight="1" thickBot="1">
      <c r="A226" s="159"/>
      <c r="B226" s="232"/>
      <c r="C226" s="232"/>
      <c r="D226" s="232"/>
      <c r="E226" s="232"/>
      <c r="F226" s="232"/>
      <c r="G226" s="232"/>
      <c r="H226" s="232"/>
      <c r="J226" s="142"/>
    </row>
    <row r="227" spans="1:10" ht="27" customHeight="1">
      <c r="A227" s="159"/>
      <c r="B227" s="174" t="s">
        <v>11</v>
      </c>
      <c r="C227" s="175" t="str">
        <f>DATA!E54</f>
        <v/>
      </c>
      <c r="D227" s="176" t="str">
        <f>DATA!I54</f>
        <v/>
      </c>
      <c r="E227" s="177" t="s">
        <v>20</v>
      </c>
      <c r="F227" s="395" t="str">
        <f>DATA!J54</f>
        <v/>
      </c>
      <c r="G227" s="396"/>
      <c r="H227" s="397"/>
      <c r="I227" s="390" t="s">
        <v>22</v>
      </c>
      <c r="J227" s="142">
        <v>54</v>
      </c>
    </row>
    <row r="228" spans="1:10" ht="27" customHeight="1">
      <c r="A228" s="159"/>
      <c r="B228" s="178" t="s">
        <v>12</v>
      </c>
      <c r="C228" s="399" t="str">
        <f>DATA!B54</f>
        <v>0076</v>
      </c>
      <c r="D228" s="399"/>
      <c r="E228" s="179" t="s">
        <v>21</v>
      </c>
      <c r="F228" s="265" t="str">
        <f>DATA!K54</f>
        <v/>
      </c>
      <c r="G228" s="231" t="str">
        <f>DATA!L54</f>
        <v/>
      </c>
      <c r="H228" s="180" t="str">
        <f>DATA!M54</f>
        <v/>
      </c>
      <c r="I228" s="398"/>
      <c r="J228" s="142"/>
    </row>
    <row r="229" spans="1:10" ht="18" customHeight="1">
      <c r="A229" s="159"/>
      <c r="B229" s="178" t="s">
        <v>165</v>
      </c>
      <c r="C229" s="400" t="str">
        <f>DATA!D54</f>
        <v/>
      </c>
      <c r="D229" s="400"/>
      <c r="E229" s="401" t="s">
        <v>15</v>
      </c>
      <c r="F229" s="403" t="str">
        <f>DATA!P3</f>
        <v>泉丘</v>
      </c>
      <c r="G229" s="405" t="s">
        <v>16</v>
      </c>
      <c r="H229" s="392" t="str">
        <f>DATA!N54</f>
        <v/>
      </c>
      <c r="I229" s="398"/>
      <c r="J229" s="142"/>
    </row>
    <row r="230" spans="1:10" ht="40.5" customHeight="1" thickBot="1">
      <c r="A230" s="159"/>
      <c r="B230" s="181" t="s">
        <v>13</v>
      </c>
      <c r="C230" s="394" t="str">
        <f>DATA!C54</f>
        <v>県　七十六</v>
      </c>
      <c r="D230" s="394"/>
      <c r="E230" s="402"/>
      <c r="F230" s="404">
        <f>DATA!L410</f>
        <v>0</v>
      </c>
      <c r="G230" s="402"/>
      <c r="H230" s="393">
        <f>DATA!O410</f>
        <v>0</v>
      </c>
      <c r="I230" s="398"/>
      <c r="J230" s="142"/>
    </row>
    <row r="231" spans="1:10" ht="19.5" customHeight="1" thickBot="1">
      <c r="A231" s="159"/>
      <c r="B231" s="173"/>
      <c r="C231" s="173"/>
      <c r="D231" s="173"/>
      <c r="E231" s="173"/>
      <c r="F231" s="173"/>
      <c r="G231" s="173"/>
      <c r="H231" s="173"/>
      <c r="J231" s="142"/>
    </row>
    <row r="232" spans="1:10" ht="27" customHeight="1">
      <c r="A232" s="159"/>
      <c r="B232" s="174" t="s">
        <v>11</v>
      </c>
      <c r="C232" s="175" t="str">
        <f>DATA!E55</f>
        <v/>
      </c>
      <c r="D232" s="176" t="str">
        <f>DATA!I55</f>
        <v/>
      </c>
      <c r="E232" s="177" t="s">
        <v>20</v>
      </c>
      <c r="F232" s="395" t="str">
        <f>DATA!J55</f>
        <v/>
      </c>
      <c r="G232" s="396"/>
      <c r="H232" s="397"/>
      <c r="I232" s="390" t="s">
        <v>22</v>
      </c>
      <c r="J232" s="142">
        <v>55</v>
      </c>
    </row>
    <row r="233" spans="1:10" ht="27" customHeight="1">
      <c r="A233" s="159"/>
      <c r="B233" s="178" t="s">
        <v>12</v>
      </c>
      <c r="C233" s="399" t="str">
        <f>DATA!B55</f>
        <v>0077</v>
      </c>
      <c r="D233" s="399"/>
      <c r="E233" s="179" t="s">
        <v>21</v>
      </c>
      <c r="F233" s="265" t="str">
        <f>DATA!K55</f>
        <v/>
      </c>
      <c r="G233" s="231" t="str">
        <f>DATA!L55</f>
        <v/>
      </c>
      <c r="H233" s="180" t="str">
        <f>DATA!M55</f>
        <v/>
      </c>
      <c r="I233" s="398"/>
      <c r="J233" s="142"/>
    </row>
    <row r="234" spans="1:10" ht="18" customHeight="1">
      <c r="A234" s="159"/>
      <c r="B234" s="178" t="s">
        <v>165</v>
      </c>
      <c r="C234" s="400" t="str">
        <f>DATA!D55</f>
        <v/>
      </c>
      <c r="D234" s="400"/>
      <c r="E234" s="401" t="s">
        <v>15</v>
      </c>
      <c r="F234" s="403" t="str">
        <f>DATA!P3</f>
        <v>泉丘</v>
      </c>
      <c r="G234" s="405" t="s">
        <v>16</v>
      </c>
      <c r="H234" s="392" t="str">
        <f>DATA!N55</f>
        <v/>
      </c>
      <c r="I234" s="398"/>
      <c r="J234" s="142"/>
    </row>
    <row r="235" spans="1:10" ht="40.5" customHeight="1" thickBot="1">
      <c r="A235" s="159"/>
      <c r="B235" s="181" t="s">
        <v>13</v>
      </c>
      <c r="C235" s="394" t="str">
        <f>DATA!C55</f>
        <v>県　七十七</v>
      </c>
      <c r="D235" s="394"/>
      <c r="E235" s="402"/>
      <c r="F235" s="404">
        <f>DATA!L415</f>
        <v>0</v>
      </c>
      <c r="G235" s="402"/>
      <c r="H235" s="393">
        <f>DATA!O415</f>
        <v>0</v>
      </c>
      <c r="I235" s="398"/>
      <c r="J235" s="142"/>
    </row>
    <row r="236" spans="1:10" ht="19.5" customHeight="1" thickBot="1">
      <c r="A236" s="159"/>
      <c r="B236" s="173"/>
      <c r="C236" s="173"/>
      <c r="D236" s="173"/>
      <c r="E236" s="173"/>
      <c r="F236" s="173"/>
      <c r="G236" s="173"/>
      <c r="H236" s="173"/>
      <c r="J236" s="142"/>
    </row>
    <row r="237" spans="1:10" ht="27" customHeight="1">
      <c r="A237" s="159"/>
      <c r="B237" s="174" t="s">
        <v>11</v>
      </c>
      <c r="C237" s="175" t="str">
        <f>DATA!E56</f>
        <v/>
      </c>
      <c r="D237" s="176" t="str">
        <f>DATA!I56</f>
        <v/>
      </c>
      <c r="E237" s="177" t="s">
        <v>20</v>
      </c>
      <c r="F237" s="395" t="str">
        <f>DATA!J56</f>
        <v/>
      </c>
      <c r="G237" s="396"/>
      <c r="H237" s="397"/>
      <c r="I237" s="390" t="s">
        <v>22</v>
      </c>
      <c r="J237" s="142">
        <v>56</v>
      </c>
    </row>
    <row r="238" spans="1:10" ht="27" customHeight="1">
      <c r="A238" s="159"/>
      <c r="B238" s="178" t="s">
        <v>12</v>
      </c>
      <c r="C238" s="399" t="str">
        <f>DATA!B56</f>
        <v>0078</v>
      </c>
      <c r="D238" s="399"/>
      <c r="E238" s="179" t="s">
        <v>21</v>
      </c>
      <c r="F238" s="265" t="str">
        <f>DATA!K56</f>
        <v/>
      </c>
      <c r="G238" s="231" t="str">
        <f>DATA!L56</f>
        <v/>
      </c>
      <c r="H238" s="180" t="str">
        <f>DATA!M56</f>
        <v/>
      </c>
      <c r="I238" s="398"/>
      <c r="J238" s="142"/>
    </row>
    <row r="239" spans="1:10" ht="18" customHeight="1">
      <c r="A239" s="159"/>
      <c r="B239" s="178" t="s">
        <v>165</v>
      </c>
      <c r="C239" s="400" t="str">
        <f>DATA!D56</f>
        <v/>
      </c>
      <c r="D239" s="400"/>
      <c r="E239" s="401" t="s">
        <v>15</v>
      </c>
      <c r="F239" s="403" t="str">
        <f>DATA!P3</f>
        <v>泉丘</v>
      </c>
      <c r="G239" s="405" t="s">
        <v>16</v>
      </c>
      <c r="H239" s="392" t="str">
        <f>DATA!N56</f>
        <v/>
      </c>
      <c r="I239" s="398"/>
      <c r="J239" s="142"/>
    </row>
    <row r="240" spans="1:10" ht="40.5" customHeight="1" thickBot="1">
      <c r="A240" s="159"/>
      <c r="B240" s="181" t="s">
        <v>13</v>
      </c>
      <c r="C240" s="394" t="str">
        <f>DATA!C56</f>
        <v>県　七十八</v>
      </c>
      <c r="D240" s="394"/>
      <c r="E240" s="402"/>
      <c r="F240" s="404">
        <f>DATA!L420</f>
        <v>0</v>
      </c>
      <c r="G240" s="402"/>
      <c r="H240" s="393">
        <f>DATA!O420</f>
        <v>0</v>
      </c>
      <c r="I240" s="398"/>
      <c r="J240" s="142"/>
    </row>
    <row r="241" spans="1:10" ht="19.5" customHeight="1" thickBot="1">
      <c r="A241" s="159"/>
      <c r="B241" s="173"/>
      <c r="C241" s="173"/>
      <c r="D241" s="173"/>
      <c r="E241" s="173"/>
      <c r="F241" s="173"/>
      <c r="G241" s="173"/>
      <c r="H241" s="173"/>
      <c r="J241" s="142"/>
    </row>
    <row r="242" spans="1:10" ht="27" customHeight="1">
      <c r="A242" s="159"/>
      <c r="B242" s="174" t="s">
        <v>11</v>
      </c>
      <c r="C242" s="175" t="str">
        <f>DATA!E57</f>
        <v/>
      </c>
      <c r="D242" s="176" t="str">
        <f>DATA!I57</f>
        <v/>
      </c>
      <c r="E242" s="177" t="s">
        <v>20</v>
      </c>
      <c r="F242" s="395" t="str">
        <f>DATA!J57</f>
        <v/>
      </c>
      <c r="G242" s="396"/>
      <c r="H242" s="397"/>
      <c r="I242" s="390" t="s">
        <v>22</v>
      </c>
      <c r="J242" s="142">
        <v>57</v>
      </c>
    </row>
    <row r="243" spans="1:10" ht="27" customHeight="1">
      <c r="A243" s="159"/>
      <c r="B243" s="178" t="s">
        <v>12</v>
      </c>
      <c r="C243" s="399" t="str">
        <f>DATA!B57</f>
        <v>0079</v>
      </c>
      <c r="D243" s="399"/>
      <c r="E243" s="179" t="s">
        <v>21</v>
      </c>
      <c r="F243" s="265" t="str">
        <f>DATA!K57</f>
        <v/>
      </c>
      <c r="G243" s="231" t="str">
        <f>DATA!L57</f>
        <v/>
      </c>
      <c r="H243" s="180" t="str">
        <f>DATA!M57</f>
        <v/>
      </c>
      <c r="I243" s="398"/>
      <c r="J243" s="142"/>
    </row>
    <row r="244" spans="1:10" ht="18" customHeight="1">
      <c r="A244" s="159"/>
      <c r="B244" s="178" t="s">
        <v>165</v>
      </c>
      <c r="C244" s="400" t="str">
        <f>DATA!D57</f>
        <v/>
      </c>
      <c r="D244" s="400"/>
      <c r="E244" s="401" t="s">
        <v>15</v>
      </c>
      <c r="F244" s="403" t="str">
        <f>DATA!P3</f>
        <v>泉丘</v>
      </c>
      <c r="G244" s="405" t="s">
        <v>16</v>
      </c>
      <c r="H244" s="392" t="str">
        <f>DATA!N57</f>
        <v/>
      </c>
      <c r="I244" s="398"/>
      <c r="J244" s="142"/>
    </row>
    <row r="245" spans="1:10" ht="40.5" customHeight="1" thickBot="1">
      <c r="A245" s="159"/>
      <c r="B245" s="181" t="s">
        <v>13</v>
      </c>
      <c r="C245" s="394" t="str">
        <f>DATA!C57</f>
        <v>県　七十九</v>
      </c>
      <c r="D245" s="394"/>
      <c r="E245" s="402"/>
      <c r="F245" s="404">
        <f>DATA!L425</f>
        <v>0</v>
      </c>
      <c r="G245" s="402"/>
      <c r="H245" s="393">
        <f>DATA!O425</f>
        <v>0</v>
      </c>
      <c r="I245" s="398"/>
      <c r="J245" s="142"/>
    </row>
    <row r="246" spans="1:10" ht="19.5" customHeight="1" thickBot="1">
      <c r="A246" s="159"/>
      <c r="B246" s="173"/>
      <c r="C246" s="173"/>
      <c r="D246" s="173"/>
      <c r="E246" s="173"/>
      <c r="F246" s="173"/>
      <c r="G246" s="173"/>
      <c r="H246" s="173"/>
      <c r="J246" s="142"/>
    </row>
    <row r="247" spans="1:10" ht="27" customHeight="1">
      <c r="A247" s="159"/>
      <c r="B247" s="174" t="s">
        <v>11</v>
      </c>
      <c r="C247" s="175" t="str">
        <f>DATA!E58</f>
        <v/>
      </c>
      <c r="D247" s="176" t="str">
        <f>DATA!I58</f>
        <v/>
      </c>
      <c r="E247" s="177" t="s">
        <v>20</v>
      </c>
      <c r="F247" s="395" t="str">
        <f>DATA!J58</f>
        <v/>
      </c>
      <c r="G247" s="396"/>
      <c r="H247" s="397"/>
      <c r="I247" s="390" t="s">
        <v>22</v>
      </c>
      <c r="J247" s="142">
        <v>58</v>
      </c>
    </row>
    <row r="248" spans="1:10" ht="27" customHeight="1">
      <c r="A248" s="159"/>
      <c r="B248" s="178" t="s">
        <v>12</v>
      </c>
      <c r="C248" s="399" t="str">
        <f>DATA!B58</f>
        <v>0080</v>
      </c>
      <c r="D248" s="399"/>
      <c r="E248" s="179" t="s">
        <v>21</v>
      </c>
      <c r="F248" s="265" t="str">
        <f>DATA!K58</f>
        <v/>
      </c>
      <c r="G248" s="231" t="str">
        <f>DATA!L58</f>
        <v/>
      </c>
      <c r="H248" s="180" t="str">
        <f>DATA!M58</f>
        <v/>
      </c>
      <c r="I248" s="398"/>
      <c r="J248" s="142"/>
    </row>
    <row r="249" spans="1:10" ht="18" customHeight="1">
      <c r="A249" s="159"/>
      <c r="B249" s="178" t="s">
        <v>165</v>
      </c>
      <c r="C249" s="400" t="str">
        <f>DATA!D58</f>
        <v/>
      </c>
      <c r="D249" s="400"/>
      <c r="E249" s="401" t="s">
        <v>15</v>
      </c>
      <c r="F249" s="403" t="str">
        <f>DATA!P3</f>
        <v>泉丘</v>
      </c>
      <c r="G249" s="405" t="s">
        <v>16</v>
      </c>
      <c r="H249" s="392" t="str">
        <f>DATA!N58</f>
        <v/>
      </c>
      <c r="I249" s="398"/>
      <c r="J249" s="142"/>
    </row>
    <row r="250" spans="1:10" ht="40.5" customHeight="1" thickBot="1">
      <c r="A250" s="159"/>
      <c r="B250" s="181" t="s">
        <v>13</v>
      </c>
      <c r="C250" s="394" t="str">
        <f>DATA!C58</f>
        <v>県　八十</v>
      </c>
      <c r="D250" s="394"/>
      <c r="E250" s="402"/>
      <c r="F250" s="404">
        <f>DATA!L430</f>
        <v>0</v>
      </c>
      <c r="G250" s="402"/>
      <c r="H250" s="393">
        <f>DATA!O430</f>
        <v>0</v>
      </c>
      <c r="I250" s="398"/>
      <c r="J250" s="142"/>
    </row>
    <row r="251" spans="1:10" ht="19.5" customHeight="1" thickBot="1">
      <c r="A251" s="159"/>
      <c r="B251" s="173"/>
      <c r="C251" s="173"/>
      <c r="D251" s="173"/>
      <c r="E251" s="173"/>
      <c r="F251" s="173"/>
      <c r="G251" s="173"/>
      <c r="H251" s="173"/>
      <c r="J251" s="142"/>
    </row>
    <row r="252" spans="1:10" ht="27" customHeight="1">
      <c r="A252" s="159"/>
      <c r="B252" s="174" t="s">
        <v>11</v>
      </c>
      <c r="C252" s="175" t="str">
        <f>DATA!E59</f>
        <v/>
      </c>
      <c r="D252" s="176" t="str">
        <f>DATA!I59</f>
        <v/>
      </c>
      <c r="E252" s="177" t="s">
        <v>20</v>
      </c>
      <c r="F252" s="395" t="str">
        <f>DATA!J59</f>
        <v/>
      </c>
      <c r="G252" s="396"/>
      <c r="H252" s="397"/>
      <c r="I252" s="390" t="s">
        <v>22</v>
      </c>
      <c r="J252" s="142">
        <v>59</v>
      </c>
    </row>
    <row r="253" spans="1:10" ht="27">
      <c r="A253" s="159"/>
      <c r="B253" s="178" t="s">
        <v>12</v>
      </c>
      <c r="C253" s="399" t="str">
        <f>DATA!B59</f>
        <v>0081</v>
      </c>
      <c r="D253" s="399"/>
      <c r="E253" s="179" t="s">
        <v>21</v>
      </c>
      <c r="F253" s="265" t="str">
        <f>DATA!K59</f>
        <v/>
      </c>
      <c r="G253" s="231" t="str">
        <f>DATA!L59</f>
        <v/>
      </c>
      <c r="H253" s="180" t="str">
        <f>DATA!M59</f>
        <v/>
      </c>
      <c r="I253" s="398"/>
      <c r="J253" s="142"/>
    </row>
    <row r="254" spans="1:10" ht="18" customHeight="1">
      <c r="A254" s="159"/>
      <c r="B254" s="178" t="s">
        <v>165</v>
      </c>
      <c r="C254" s="400" t="str">
        <f>DATA!D59</f>
        <v/>
      </c>
      <c r="D254" s="400"/>
      <c r="E254" s="401" t="s">
        <v>15</v>
      </c>
      <c r="F254" s="403" t="str">
        <f>DATA!P3</f>
        <v>泉丘</v>
      </c>
      <c r="G254" s="405" t="s">
        <v>16</v>
      </c>
      <c r="H254" s="392" t="str">
        <f>DATA!N59</f>
        <v/>
      </c>
      <c r="I254" s="398"/>
      <c r="J254" s="142"/>
    </row>
    <row r="255" spans="1:10" ht="40.5" customHeight="1" thickBot="1">
      <c r="A255" s="159"/>
      <c r="B255" s="181" t="s">
        <v>13</v>
      </c>
      <c r="C255" s="394" t="str">
        <f>DATA!C59</f>
        <v>県　八十一</v>
      </c>
      <c r="D255" s="394"/>
      <c r="E255" s="402"/>
      <c r="F255" s="404">
        <f>DATA!L435</f>
        <v>0</v>
      </c>
      <c r="G255" s="402"/>
      <c r="H255" s="393">
        <f>DATA!O435</f>
        <v>0</v>
      </c>
      <c r="I255" s="398"/>
      <c r="J255" s="142"/>
    </row>
    <row r="256" spans="1:10" ht="19.5" customHeight="1" thickBot="1">
      <c r="A256" s="159"/>
      <c r="B256" s="173"/>
      <c r="C256" s="173"/>
      <c r="D256" s="173"/>
      <c r="E256" s="173"/>
      <c r="F256" s="173"/>
      <c r="G256" s="173"/>
      <c r="H256" s="173"/>
      <c r="J256" s="142"/>
    </row>
    <row r="257" spans="1:10" ht="27" customHeight="1">
      <c r="A257" s="159"/>
      <c r="B257" s="174" t="s">
        <v>11</v>
      </c>
      <c r="C257" s="175" t="str">
        <f>DATA!E60</f>
        <v/>
      </c>
      <c r="D257" s="176" t="str">
        <f>DATA!I60</f>
        <v/>
      </c>
      <c r="E257" s="177" t="s">
        <v>20</v>
      </c>
      <c r="F257" s="395" t="str">
        <f>DATA!J60</f>
        <v/>
      </c>
      <c r="G257" s="396"/>
      <c r="H257" s="397"/>
      <c r="I257" s="390" t="s">
        <v>22</v>
      </c>
      <c r="J257" s="142">
        <v>60</v>
      </c>
    </row>
    <row r="258" spans="1:10" ht="27" customHeight="1">
      <c r="A258" s="159"/>
      <c r="B258" s="178" t="s">
        <v>12</v>
      </c>
      <c r="C258" s="399" t="str">
        <f>DATA!B60</f>
        <v>0082</v>
      </c>
      <c r="D258" s="399"/>
      <c r="E258" s="179" t="s">
        <v>21</v>
      </c>
      <c r="F258" s="265" t="str">
        <f>DATA!K60</f>
        <v/>
      </c>
      <c r="G258" s="231" t="str">
        <f>DATA!L60</f>
        <v/>
      </c>
      <c r="H258" s="180" t="str">
        <f>DATA!M60</f>
        <v/>
      </c>
      <c r="I258" s="398"/>
      <c r="J258" s="142"/>
    </row>
    <row r="259" spans="1:10" ht="18" customHeight="1">
      <c r="A259" s="159"/>
      <c r="B259" s="178" t="s">
        <v>165</v>
      </c>
      <c r="C259" s="400" t="str">
        <f>DATA!D60</f>
        <v/>
      </c>
      <c r="D259" s="400"/>
      <c r="E259" s="401" t="s">
        <v>15</v>
      </c>
      <c r="F259" s="403" t="str">
        <f>DATA!P3</f>
        <v>泉丘</v>
      </c>
      <c r="G259" s="405" t="s">
        <v>16</v>
      </c>
      <c r="H259" s="392" t="str">
        <f>DATA!N60</f>
        <v/>
      </c>
      <c r="I259" s="398"/>
      <c r="J259" s="142"/>
    </row>
    <row r="260" spans="1:10" ht="40.5" customHeight="1" thickBot="1">
      <c r="A260" s="159"/>
      <c r="B260" s="181" t="s">
        <v>13</v>
      </c>
      <c r="C260" s="394" t="str">
        <f>DATA!C60</f>
        <v>県　八十二</v>
      </c>
      <c r="D260" s="394"/>
      <c r="E260" s="402"/>
      <c r="F260" s="404">
        <f>DATA!L440</f>
        <v>0</v>
      </c>
      <c r="G260" s="402"/>
      <c r="H260" s="393">
        <f>DATA!O440</f>
        <v>0</v>
      </c>
      <c r="I260" s="398"/>
      <c r="J260" s="142"/>
    </row>
    <row r="261" spans="1:10" ht="19.5" customHeight="1" thickBot="1">
      <c r="A261" s="159"/>
      <c r="B261" s="173"/>
      <c r="C261" s="173"/>
      <c r="D261" s="173"/>
      <c r="E261" s="173"/>
      <c r="F261" s="173"/>
      <c r="G261" s="173"/>
      <c r="H261" s="173"/>
    </row>
    <row r="262" spans="1:10" ht="27" customHeight="1">
      <c r="A262" s="159"/>
      <c r="B262" s="174" t="s">
        <v>11</v>
      </c>
      <c r="C262" s="175" t="str">
        <f>DATA!E61</f>
        <v/>
      </c>
      <c r="D262" s="176" t="str">
        <f>DATA!I61</f>
        <v/>
      </c>
      <c r="E262" s="177" t="s">
        <v>20</v>
      </c>
      <c r="F262" s="395" t="str">
        <f>DATA!J61</f>
        <v/>
      </c>
      <c r="G262" s="396"/>
      <c r="H262" s="397"/>
      <c r="I262" s="390" t="s">
        <v>22</v>
      </c>
      <c r="J262" s="142">
        <v>61</v>
      </c>
    </row>
    <row r="263" spans="1:10" ht="27" customHeight="1">
      <c r="A263" s="159"/>
      <c r="B263" s="178" t="s">
        <v>12</v>
      </c>
      <c r="C263" s="399" t="str">
        <f>DATA!B61</f>
        <v>0083</v>
      </c>
      <c r="D263" s="399"/>
      <c r="E263" s="179" t="s">
        <v>21</v>
      </c>
      <c r="F263" s="265" t="str">
        <f>DATA!K61</f>
        <v/>
      </c>
      <c r="G263" s="231" t="str">
        <f>DATA!L61</f>
        <v/>
      </c>
      <c r="H263" s="180" t="str">
        <f>DATA!M61</f>
        <v/>
      </c>
      <c r="I263" s="398"/>
      <c r="J263" s="142"/>
    </row>
    <row r="264" spans="1:10" ht="18" customHeight="1">
      <c r="A264" s="159"/>
      <c r="B264" s="178" t="s">
        <v>165</v>
      </c>
      <c r="C264" s="400" t="str">
        <f>DATA!D61</f>
        <v/>
      </c>
      <c r="D264" s="400"/>
      <c r="E264" s="401" t="s">
        <v>15</v>
      </c>
      <c r="F264" s="403" t="str">
        <f>DATA!P3</f>
        <v>泉丘</v>
      </c>
      <c r="G264" s="405" t="s">
        <v>16</v>
      </c>
      <c r="H264" s="392" t="str">
        <f>DATA!N61</f>
        <v/>
      </c>
      <c r="I264" s="398"/>
      <c r="J264" s="142"/>
    </row>
    <row r="265" spans="1:10" ht="40.5" customHeight="1" thickBot="1">
      <c r="A265" s="159"/>
      <c r="B265" s="181" t="s">
        <v>13</v>
      </c>
      <c r="C265" s="394" t="str">
        <f>DATA!C61</f>
        <v>県　八十三</v>
      </c>
      <c r="D265" s="394"/>
      <c r="E265" s="402"/>
      <c r="F265" s="404">
        <f>DATA!L445</f>
        <v>0</v>
      </c>
      <c r="G265" s="402"/>
      <c r="H265" s="393">
        <f>DATA!O445</f>
        <v>0</v>
      </c>
      <c r="I265" s="398"/>
      <c r="J265" s="142"/>
    </row>
    <row r="266" spans="1:10" ht="19.5" customHeight="1" thickBot="1">
      <c r="A266" s="159"/>
      <c r="B266" s="173"/>
      <c r="C266" s="173"/>
      <c r="D266" s="173"/>
      <c r="E266" s="173"/>
      <c r="F266" s="173"/>
      <c r="G266" s="173"/>
      <c r="H266" s="173"/>
      <c r="J266" s="142"/>
    </row>
    <row r="267" spans="1:10" ht="27" customHeight="1">
      <c r="A267" s="159"/>
      <c r="B267" s="174" t="s">
        <v>11</v>
      </c>
      <c r="C267" s="175" t="str">
        <f>DATA!E62</f>
        <v/>
      </c>
      <c r="D267" s="176" t="str">
        <f>DATA!I62</f>
        <v/>
      </c>
      <c r="E267" s="177" t="s">
        <v>20</v>
      </c>
      <c r="F267" s="395" t="str">
        <f>DATA!J62</f>
        <v/>
      </c>
      <c r="G267" s="396"/>
      <c r="H267" s="397"/>
      <c r="I267" s="390" t="s">
        <v>22</v>
      </c>
      <c r="J267" s="142">
        <v>62</v>
      </c>
    </row>
    <row r="268" spans="1:10" ht="27" customHeight="1">
      <c r="A268" s="159"/>
      <c r="B268" s="178" t="s">
        <v>12</v>
      </c>
      <c r="C268" s="399" t="str">
        <f>DATA!B62</f>
        <v>0084</v>
      </c>
      <c r="D268" s="399"/>
      <c r="E268" s="179" t="s">
        <v>21</v>
      </c>
      <c r="F268" s="265" t="str">
        <f>DATA!K62</f>
        <v/>
      </c>
      <c r="G268" s="231" t="str">
        <f>DATA!L62</f>
        <v/>
      </c>
      <c r="H268" s="180" t="str">
        <f>DATA!M62</f>
        <v/>
      </c>
      <c r="I268" s="398"/>
      <c r="J268" s="142"/>
    </row>
    <row r="269" spans="1:10" ht="18" customHeight="1">
      <c r="A269" s="159"/>
      <c r="B269" s="178" t="s">
        <v>165</v>
      </c>
      <c r="C269" s="400" t="str">
        <f>DATA!D62</f>
        <v/>
      </c>
      <c r="D269" s="400"/>
      <c r="E269" s="401" t="s">
        <v>15</v>
      </c>
      <c r="F269" s="403" t="str">
        <f>DATA!P3</f>
        <v>泉丘</v>
      </c>
      <c r="G269" s="405" t="s">
        <v>16</v>
      </c>
      <c r="H269" s="392" t="str">
        <f>DATA!N62</f>
        <v/>
      </c>
      <c r="I269" s="398"/>
      <c r="J269" s="142"/>
    </row>
    <row r="270" spans="1:10" ht="40.5" customHeight="1" thickBot="1">
      <c r="A270" s="159"/>
      <c r="B270" s="181" t="s">
        <v>13</v>
      </c>
      <c r="C270" s="394" t="str">
        <f>DATA!C62</f>
        <v>県　八十四</v>
      </c>
      <c r="D270" s="394"/>
      <c r="E270" s="402"/>
      <c r="F270" s="404">
        <f>DATA!L450</f>
        <v>0</v>
      </c>
      <c r="G270" s="402"/>
      <c r="H270" s="393">
        <f>DATA!O450</f>
        <v>0</v>
      </c>
      <c r="I270" s="398"/>
      <c r="J270" s="142"/>
    </row>
    <row r="271" spans="1:10" ht="19.5" customHeight="1" thickBot="1">
      <c r="A271" s="159"/>
      <c r="B271" s="183"/>
      <c r="C271" s="184"/>
      <c r="D271" s="184"/>
      <c r="E271" s="183"/>
      <c r="F271" s="185"/>
      <c r="G271" s="183"/>
      <c r="H271" s="185"/>
      <c r="I271" s="140"/>
      <c r="J271" s="142"/>
    </row>
    <row r="272" spans="1:10" ht="27" customHeight="1">
      <c r="A272" s="159"/>
      <c r="B272" s="174" t="s">
        <v>11</v>
      </c>
      <c r="C272" s="175" t="str">
        <f>DATA!E63</f>
        <v/>
      </c>
      <c r="D272" s="176" t="str">
        <f>DATA!I63</f>
        <v/>
      </c>
      <c r="E272" s="177" t="s">
        <v>20</v>
      </c>
      <c r="F272" s="395" t="str">
        <f>DATA!J63</f>
        <v/>
      </c>
      <c r="G272" s="396"/>
      <c r="H272" s="397"/>
      <c r="I272" s="390" t="s">
        <v>22</v>
      </c>
      <c r="J272" s="142">
        <v>63</v>
      </c>
    </row>
    <row r="273" spans="1:10" ht="27" customHeight="1">
      <c r="A273" s="159"/>
      <c r="B273" s="178" t="s">
        <v>12</v>
      </c>
      <c r="C273" s="399" t="str">
        <f>DATA!B63</f>
        <v>0085</v>
      </c>
      <c r="D273" s="399"/>
      <c r="E273" s="179" t="s">
        <v>21</v>
      </c>
      <c r="F273" s="265" t="str">
        <f>DATA!K63</f>
        <v/>
      </c>
      <c r="G273" s="231" t="str">
        <f>DATA!L63</f>
        <v/>
      </c>
      <c r="H273" s="180" t="str">
        <f>DATA!M63</f>
        <v/>
      </c>
      <c r="I273" s="398"/>
      <c r="J273" s="142"/>
    </row>
    <row r="274" spans="1:10" ht="18" customHeight="1">
      <c r="A274" s="159"/>
      <c r="B274" s="178" t="s">
        <v>165</v>
      </c>
      <c r="C274" s="400" t="str">
        <f>DATA!D63</f>
        <v/>
      </c>
      <c r="D274" s="400"/>
      <c r="E274" s="401" t="s">
        <v>15</v>
      </c>
      <c r="F274" s="403" t="str">
        <f>DATA!P3</f>
        <v>泉丘</v>
      </c>
      <c r="G274" s="405" t="s">
        <v>16</v>
      </c>
      <c r="H274" s="392" t="str">
        <f>DATA!N63</f>
        <v/>
      </c>
      <c r="I274" s="398"/>
      <c r="J274" s="142"/>
    </row>
    <row r="275" spans="1:10" ht="40.5" customHeight="1" thickBot="1">
      <c r="A275" s="159"/>
      <c r="B275" s="181" t="s">
        <v>13</v>
      </c>
      <c r="C275" s="394" t="str">
        <f>DATA!C63</f>
        <v>県　八十五</v>
      </c>
      <c r="D275" s="394"/>
      <c r="E275" s="402"/>
      <c r="F275" s="404">
        <f>DATA!L455</f>
        <v>0</v>
      </c>
      <c r="G275" s="402"/>
      <c r="H275" s="393">
        <f>DATA!O455</f>
        <v>0</v>
      </c>
      <c r="I275" s="398"/>
      <c r="J275" s="142"/>
    </row>
    <row r="276" spans="1:10" ht="14.25" thickBot="1">
      <c r="A276" s="159"/>
      <c r="B276" s="173"/>
      <c r="C276" s="173"/>
      <c r="D276" s="173"/>
      <c r="E276" s="173"/>
      <c r="F276" s="173"/>
      <c r="G276" s="173"/>
      <c r="H276" s="173"/>
      <c r="J276" s="142"/>
    </row>
    <row r="277" spans="1:10" ht="27" customHeight="1">
      <c r="A277" s="159"/>
      <c r="B277" s="174" t="s">
        <v>11</v>
      </c>
      <c r="C277" s="175" t="str">
        <f>DATA!E64</f>
        <v/>
      </c>
      <c r="D277" s="176" t="str">
        <f>DATA!I64</f>
        <v/>
      </c>
      <c r="E277" s="177" t="s">
        <v>20</v>
      </c>
      <c r="F277" s="395" t="str">
        <f>DATA!J64</f>
        <v/>
      </c>
      <c r="G277" s="396"/>
      <c r="H277" s="397"/>
      <c r="I277" s="390" t="s">
        <v>22</v>
      </c>
      <c r="J277" s="142">
        <v>64</v>
      </c>
    </row>
    <row r="278" spans="1:10" ht="27" customHeight="1">
      <c r="A278" s="159"/>
      <c r="B278" s="178" t="s">
        <v>12</v>
      </c>
      <c r="C278" s="399" t="str">
        <f>DATA!B64</f>
        <v>0086</v>
      </c>
      <c r="D278" s="399"/>
      <c r="E278" s="179" t="s">
        <v>21</v>
      </c>
      <c r="F278" s="265" t="str">
        <f>DATA!K64</f>
        <v/>
      </c>
      <c r="G278" s="231" t="str">
        <f>DATA!L64</f>
        <v/>
      </c>
      <c r="H278" s="180" t="str">
        <f>DATA!M64</f>
        <v/>
      </c>
      <c r="I278" s="398"/>
      <c r="J278" s="142"/>
    </row>
    <row r="279" spans="1:10" ht="18" customHeight="1">
      <c r="A279" s="159"/>
      <c r="B279" s="178" t="s">
        <v>165</v>
      </c>
      <c r="C279" s="400" t="str">
        <f>DATA!D64</f>
        <v/>
      </c>
      <c r="D279" s="400"/>
      <c r="E279" s="401" t="s">
        <v>15</v>
      </c>
      <c r="F279" s="403" t="str">
        <f>DATA!P3</f>
        <v>泉丘</v>
      </c>
      <c r="G279" s="405" t="s">
        <v>16</v>
      </c>
      <c r="H279" s="392" t="str">
        <f>DATA!N64</f>
        <v/>
      </c>
      <c r="I279" s="398"/>
      <c r="J279" s="142"/>
    </row>
    <row r="280" spans="1:10" ht="40.5" customHeight="1" thickBot="1">
      <c r="A280" s="159"/>
      <c r="B280" s="181" t="s">
        <v>13</v>
      </c>
      <c r="C280" s="394" t="str">
        <f>DATA!C64</f>
        <v>県　八十六</v>
      </c>
      <c r="D280" s="394"/>
      <c r="E280" s="402"/>
      <c r="F280" s="404">
        <f>DATA!L460</f>
        <v>0</v>
      </c>
      <c r="G280" s="402"/>
      <c r="H280" s="393">
        <f>DATA!O460</f>
        <v>0</v>
      </c>
      <c r="I280" s="398"/>
      <c r="J280" s="142"/>
    </row>
    <row r="281" spans="1:10" ht="19.5" customHeight="1" thickBot="1">
      <c r="A281" s="159"/>
      <c r="B281" s="232"/>
      <c r="C281" s="232"/>
      <c r="D281" s="232"/>
      <c r="E281" s="232"/>
      <c r="F281" s="232"/>
      <c r="G281" s="232"/>
      <c r="H281" s="232"/>
      <c r="J281" s="142"/>
    </row>
    <row r="282" spans="1:10" ht="27" customHeight="1">
      <c r="A282" s="159"/>
      <c r="B282" s="174" t="s">
        <v>11</v>
      </c>
      <c r="C282" s="175" t="str">
        <f>DATA!E65</f>
        <v/>
      </c>
      <c r="D282" s="176" t="str">
        <f>DATA!I65</f>
        <v/>
      </c>
      <c r="E282" s="177" t="s">
        <v>20</v>
      </c>
      <c r="F282" s="395" t="str">
        <f>DATA!J65</f>
        <v/>
      </c>
      <c r="G282" s="396"/>
      <c r="H282" s="397"/>
      <c r="I282" s="390" t="s">
        <v>22</v>
      </c>
      <c r="J282" s="142">
        <v>65</v>
      </c>
    </row>
    <row r="283" spans="1:10" ht="27" customHeight="1">
      <c r="A283" s="159"/>
      <c r="B283" s="178" t="s">
        <v>12</v>
      </c>
      <c r="C283" s="399" t="str">
        <f>DATA!B65</f>
        <v>0087</v>
      </c>
      <c r="D283" s="399"/>
      <c r="E283" s="179" t="s">
        <v>21</v>
      </c>
      <c r="F283" s="265" t="str">
        <f>DATA!K65</f>
        <v/>
      </c>
      <c r="G283" s="231" t="str">
        <f>DATA!L65</f>
        <v/>
      </c>
      <c r="H283" s="180" t="str">
        <f>DATA!M65</f>
        <v/>
      </c>
      <c r="I283" s="398"/>
      <c r="J283" s="142"/>
    </row>
    <row r="284" spans="1:10" ht="18" customHeight="1">
      <c r="A284" s="159"/>
      <c r="B284" s="178" t="s">
        <v>165</v>
      </c>
      <c r="C284" s="400" t="str">
        <f>DATA!D65</f>
        <v/>
      </c>
      <c r="D284" s="400"/>
      <c r="E284" s="401" t="s">
        <v>15</v>
      </c>
      <c r="F284" s="403" t="str">
        <f>DATA!P3</f>
        <v>泉丘</v>
      </c>
      <c r="G284" s="405" t="s">
        <v>16</v>
      </c>
      <c r="H284" s="392" t="str">
        <f>DATA!N65</f>
        <v/>
      </c>
      <c r="I284" s="398"/>
      <c r="J284" s="142"/>
    </row>
    <row r="285" spans="1:10" ht="40.5" customHeight="1" thickBot="1">
      <c r="A285" s="159"/>
      <c r="B285" s="181" t="s">
        <v>13</v>
      </c>
      <c r="C285" s="394" t="str">
        <f>DATA!C65</f>
        <v>県　八十七</v>
      </c>
      <c r="D285" s="394"/>
      <c r="E285" s="402"/>
      <c r="F285" s="404">
        <f>DATA!L465</f>
        <v>0</v>
      </c>
      <c r="G285" s="402"/>
      <c r="H285" s="393">
        <f>DATA!O465</f>
        <v>0</v>
      </c>
      <c r="I285" s="398"/>
      <c r="J285" s="142"/>
    </row>
    <row r="286" spans="1:10" ht="14.25" customHeight="1">
      <c r="A286" s="159"/>
      <c r="B286" s="173"/>
      <c r="C286" s="173"/>
      <c r="D286" s="173"/>
      <c r="E286" s="173"/>
      <c r="F286" s="173"/>
      <c r="G286" s="173"/>
      <c r="H286" s="173"/>
      <c r="J286" s="142"/>
    </row>
    <row r="287" spans="1:10" ht="19.5" customHeight="1" thickBot="1">
      <c r="A287" s="159"/>
      <c r="B287" s="173"/>
      <c r="C287" s="173"/>
      <c r="D287" s="173"/>
      <c r="E287" s="173"/>
      <c r="F287" s="173"/>
      <c r="G287" s="173"/>
      <c r="H287" s="173"/>
      <c r="J287" s="142"/>
    </row>
    <row r="288" spans="1:10" ht="27" customHeight="1">
      <c r="A288" s="159"/>
      <c r="B288" s="174" t="s">
        <v>11</v>
      </c>
      <c r="C288" s="175" t="str">
        <f>DATA!E66</f>
        <v/>
      </c>
      <c r="D288" s="176" t="str">
        <f>DATA!I66</f>
        <v/>
      </c>
      <c r="E288" s="177" t="s">
        <v>20</v>
      </c>
      <c r="F288" s="395" t="str">
        <f>DATA!J66</f>
        <v/>
      </c>
      <c r="G288" s="396"/>
      <c r="H288" s="397"/>
      <c r="I288" s="390" t="s">
        <v>22</v>
      </c>
      <c r="J288" s="142">
        <v>66</v>
      </c>
    </row>
    <row r="289" spans="1:10" ht="27" customHeight="1">
      <c r="A289" s="159"/>
      <c r="B289" s="178" t="s">
        <v>12</v>
      </c>
      <c r="C289" s="399" t="str">
        <f>DATA!B66</f>
        <v>0088</v>
      </c>
      <c r="D289" s="399"/>
      <c r="E289" s="179" t="s">
        <v>21</v>
      </c>
      <c r="F289" s="265" t="str">
        <f>DATA!K66</f>
        <v/>
      </c>
      <c r="G289" s="231" t="str">
        <f>DATA!L66</f>
        <v/>
      </c>
      <c r="H289" s="180" t="str">
        <f>DATA!M66</f>
        <v/>
      </c>
      <c r="I289" s="398"/>
      <c r="J289" s="142"/>
    </row>
    <row r="290" spans="1:10" ht="18" customHeight="1">
      <c r="A290" s="159"/>
      <c r="B290" s="178" t="s">
        <v>165</v>
      </c>
      <c r="C290" s="400" t="str">
        <f>DATA!D66</f>
        <v/>
      </c>
      <c r="D290" s="400"/>
      <c r="E290" s="401" t="s">
        <v>15</v>
      </c>
      <c r="F290" s="403" t="str">
        <f>DATA!P3</f>
        <v>泉丘</v>
      </c>
      <c r="G290" s="405" t="s">
        <v>16</v>
      </c>
      <c r="H290" s="392" t="str">
        <f>DATA!N66</f>
        <v/>
      </c>
      <c r="I290" s="398"/>
      <c r="J290" s="142"/>
    </row>
    <row r="291" spans="1:10" ht="40.5" customHeight="1" thickBot="1">
      <c r="A291" s="159"/>
      <c r="B291" s="181" t="s">
        <v>13</v>
      </c>
      <c r="C291" s="394" t="str">
        <f>DATA!C66</f>
        <v>県　八十八</v>
      </c>
      <c r="D291" s="394"/>
      <c r="E291" s="402"/>
      <c r="F291" s="404">
        <f>DATA!L471</f>
        <v>0</v>
      </c>
      <c r="G291" s="402"/>
      <c r="H291" s="393">
        <f>DATA!O471</f>
        <v>0</v>
      </c>
      <c r="I291" s="398"/>
      <c r="J291" s="142"/>
    </row>
    <row r="292" spans="1:10" ht="19.5" customHeight="1" thickBot="1">
      <c r="A292" s="159"/>
      <c r="B292" s="173"/>
      <c r="C292" s="173"/>
      <c r="D292" s="173"/>
      <c r="E292" s="173"/>
      <c r="F292" s="173"/>
      <c r="G292" s="173"/>
      <c r="H292" s="173"/>
      <c r="J292" s="142"/>
    </row>
    <row r="293" spans="1:10" ht="27" customHeight="1">
      <c r="A293" s="159"/>
      <c r="B293" s="174" t="s">
        <v>11</v>
      </c>
      <c r="C293" s="175" t="str">
        <f>DATA!E67</f>
        <v/>
      </c>
      <c r="D293" s="176" t="str">
        <f>DATA!I67</f>
        <v/>
      </c>
      <c r="E293" s="177" t="s">
        <v>20</v>
      </c>
      <c r="F293" s="395" t="str">
        <f>DATA!J67</f>
        <v/>
      </c>
      <c r="G293" s="396"/>
      <c r="H293" s="397"/>
      <c r="I293" s="390" t="s">
        <v>22</v>
      </c>
      <c r="J293" s="142">
        <v>67</v>
      </c>
    </row>
    <row r="294" spans="1:10" ht="27" customHeight="1">
      <c r="A294" s="159"/>
      <c r="B294" s="178" t="s">
        <v>12</v>
      </c>
      <c r="C294" s="399" t="str">
        <f>DATA!B67</f>
        <v>0089</v>
      </c>
      <c r="D294" s="399"/>
      <c r="E294" s="179" t="s">
        <v>21</v>
      </c>
      <c r="F294" s="265" t="str">
        <f>DATA!K67</f>
        <v/>
      </c>
      <c r="G294" s="231" t="str">
        <f>DATA!L67</f>
        <v/>
      </c>
      <c r="H294" s="180" t="str">
        <f>DATA!M67</f>
        <v/>
      </c>
      <c r="I294" s="398"/>
      <c r="J294" s="142"/>
    </row>
    <row r="295" spans="1:10" ht="18" customHeight="1">
      <c r="A295" s="159"/>
      <c r="B295" s="178" t="s">
        <v>165</v>
      </c>
      <c r="C295" s="400" t="str">
        <f>DATA!D67</f>
        <v/>
      </c>
      <c r="D295" s="400"/>
      <c r="E295" s="401" t="s">
        <v>15</v>
      </c>
      <c r="F295" s="403" t="str">
        <f>DATA!P3</f>
        <v>泉丘</v>
      </c>
      <c r="G295" s="405" t="s">
        <v>16</v>
      </c>
      <c r="H295" s="392" t="str">
        <f>DATA!N67</f>
        <v/>
      </c>
      <c r="I295" s="398"/>
      <c r="J295" s="142"/>
    </row>
    <row r="296" spans="1:10" ht="40.5" customHeight="1" thickBot="1">
      <c r="A296" s="159"/>
      <c r="B296" s="181" t="s">
        <v>13</v>
      </c>
      <c r="C296" s="394" t="str">
        <f>DATA!C67</f>
        <v>県　八十九</v>
      </c>
      <c r="D296" s="394"/>
      <c r="E296" s="402"/>
      <c r="F296" s="404">
        <f>DATA!L476</f>
        <v>0</v>
      </c>
      <c r="G296" s="402"/>
      <c r="H296" s="393">
        <f>DATA!O476</f>
        <v>0</v>
      </c>
      <c r="I296" s="398"/>
      <c r="J296" s="142"/>
    </row>
    <row r="297" spans="1:10" ht="19.5" customHeight="1" thickBot="1">
      <c r="A297" s="159"/>
      <c r="B297" s="173"/>
      <c r="C297" s="173"/>
      <c r="D297" s="173"/>
      <c r="E297" s="173"/>
      <c r="F297" s="173"/>
      <c r="G297" s="173"/>
      <c r="H297" s="173"/>
      <c r="J297" s="142"/>
    </row>
    <row r="298" spans="1:10" ht="27" customHeight="1">
      <c r="A298" s="159"/>
      <c r="B298" s="174" t="s">
        <v>11</v>
      </c>
      <c r="C298" s="175" t="str">
        <f>DATA!E68</f>
        <v/>
      </c>
      <c r="D298" s="176" t="str">
        <f>DATA!I68</f>
        <v/>
      </c>
      <c r="E298" s="177" t="s">
        <v>20</v>
      </c>
      <c r="F298" s="395" t="str">
        <f>DATA!J68</f>
        <v/>
      </c>
      <c r="G298" s="396"/>
      <c r="H298" s="397"/>
      <c r="I298" s="390" t="s">
        <v>22</v>
      </c>
      <c r="J298" s="142">
        <v>68</v>
      </c>
    </row>
    <row r="299" spans="1:10" ht="27" customHeight="1">
      <c r="A299" s="159"/>
      <c r="B299" s="178" t="s">
        <v>12</v>
      </c>
      <c r="C299" s="399" t="str">
        <f>DATA!B68</f>
        <v>0090</v>
      </c>
      <c r="D299" s="399"/>
      <c r="E299" s="179" t="s">
        <v>21</v>
      </c>
      <c r="F299" s="265" t="str">
        <f>DATA!K68</f>
        <v/>
      </c>
      <c r="G299" s="231" t="str">
        <f>DATA!L68</f>
        <v/>
      </c>
      <c r="H299" s="180" t="str">
        <f>DATA!M68</f>
        <v/>
      </c>
      <c r="I299" s="398"/>
      <c r="J299" s="142"/>
    </row>
    <row r="300" spans="1:10" ht="18" customHeight="1">
      <c r="A300" s="159"/>
      <c r="B300" s="178" t="s">
        <v>165</v>
      </c>
      <c r="C300" s="400" t="str">
        <f>DATA!D68</f>
        <v/>
      </c>
      <c r="D300" s="400"/>
      <c r="E300" s="401" t="s">
        <v>15</v>
      </c>
      <c r="F300" s="403" t="str">
        <f>DATA!P3</f>
        <v>泉丘</v>
      </c>
      <c r="G300" s="405" t="s">
        <v>16</v>
      </c>
      <c r="H300" s="392" t="str">
        <f>DATA!N68</f>
        <v/>
      </c>
      <c r="I300" s="398"/>
      <c r="J300" s="142"/>
    </row>
    <row r="301" spans="1:10" ht="40.5" customHeight="1" thickBot="1">
      <c r="A301" s="159"/>
      <c r="B301" s="181" t="s">
        <v>13</v>
      </c>
      <c r="C301" s="394" t="str">
        <f>DATA!C68</f>
        <v>県　九十</v>
      </c>
      <c r="D301" s="394"/>
      <c r="E301" s="402"/>
      <c r="F301" s="404">
        <f>DATA!L481</f>
        <v>0</v>
      </c>
      <c r="G301" s="402"/>
      <c r="H301" s="393">
        <f>DATA!O481</f>
        <v>0</v>
      </c>
      <c r="I301" s="398"/>
      <c r="J301" s="142"/>
    </row>
    <row r="302" spans="1:10" ht="19.5" customHeight="1">
      <c r="B302" s="55"/>
      <c r="C302" s="55"/>
      <c r="D302" s="55"/>
      <c r="E302" s="55"/>
      <c r="F302" s="55"/>
      <c r="G302" s="55"/>
      <c r="H302" s="55"/>
      <c r="J302" s="142"/>
    </row>
  </sheetData>
  <sheetProtection password="CE3A" sheet="1" objects="1" scenarios="1"/>
  <mergeCells count="539">
    <mergeCell ref="F298:H298"/>
    <mergeCell ref="I298:I301"/>
    <mergeCell ref="C299:D299"/>
    <mergeCell ref="C300:D300"/>
    <mergeCell ref="E300:E301"/>
    <mergeCell ref="H300:H301"/>
    <mergeCell ref="C301:D301"/>
    <mergeCell ref="F300:F301"/>
    <mergeCell ref="G300:G301"/>
    <mergeCell ref="E284:E285"/>
    <mergeCell ref="F284:F285"/>
    <mergeCell ref="H284:H285"/>
    <mergeCell ref="F293:H293"/>
    <mergeCell ref="I293:I296"/>
    <mergeCell ref="C294:D294"/>
    <mergeCell ref="C295:D295"/>
    <mergeCell ref="E295:E296"/>
    <mergeCell ref="H295:H296"/>
    <mergeCell ref="F295:F296"/>
    <mergeCell ref="G295:G296"/>
    <mergeCell ref="C296:D296"/>
    <mergeCell ref="F277:H277"/>
    <mergeCell ref="C285:D285"/>
    <mergeCell ref="F288:H288"/>
    <mergeCell ref="I277:I280"/>
    <mergeCell ref="C278:D278"/>
    <mergeCell ref="C279:D279"/>
    <mergeCell ref="E279:E280"/>
    <mergeCell ref="F279:F280"/>
    <mergeCell ref="G279:G280"/>
    <mergeCell ref="H279:H280"/>
    <mergeCell ref="C280:D280"/>
    <mergeCell ref="I288:I291"/>
    <mergeCell ref="C289:D289"/>
    <mergeCell ref="C290:D290"/>
    <mergeCell ref="E290:E291"/>
    <mergeCell ref="I282:I285"/>
    <mergeCell ref="G284:G285"/>
    <mergeCell ref="H290:H291"/>
    <mergeCell ref="C291:D291"/>
    <mergeCell ref="F290:F291"/>
    <mergeCell ref="G290:G291"/>
    <mergeCell ref="F282:H282"/>
    <mergeCell ref="C283:D283"/>
    <mergeCell ref="C284:D284"/>
    <mergeCell ref="F272:H272"/>
    <mergeCell ref="I272:I275"/>
    <mergeCell ref="C273:D273"/>
    <mergeCell ref="C274:D274"/>
    <mergeCell ref="E274:E275"/>
    <mergeCell ref="F274:F275"/>
    <mergeCell ref="G274:G275"/>
    <mergeCell ref="H274:H275"/>
    <mergeCell ref="C275:D275"/>
    <mergeCell ref="F267:H267"/>
    <mergeCell ref="I267:I270"/>
    <mergeCell ref="C268:D268"/>
    <mergeCell ref="C269:D269"/>
    <mergeCell ref="E269:E270"/>
    <mergeCell ref="F269:F270"/>
    <mergeCell ref="G269:G270"/>
    <mergeCell ref="H269:H270"/>
    <mergeCell ref="C270:D270"/>
    <mergeCell ref="F262:H262"/>
    <mergeCell ref="I262:I265"/>
    <mergeCell ref="C263:D263"/>
    <mergeCell ref="C264:D264"/>
    <mergeCell ref="E264:E265"/>
    <mergeCell ref="F264:F265"/>
    <mergeCell ref="G264:G265"/>
    <mergeCell ref="H264:H265"/>
    <mergeCell ref="C265:D265"/>
    <mergeCell ref="F257:H257"/>
    <mergeCell ref="I257:I260"/>
    <mergeCell ref="C258:D258"/>
    <mergeCell ref="C259:D259"/>
    <mergeCell ref="E259:E260"/>
    <mergeCell ref="F259:F260"/>
    <mergeCell ref="G259:G260"/>
    <mergeCell ref="H259:H260"/>
    <mergeCell ref="C260:D260"/>
    <mergeCell ref="F252:H252"/>
    <mergeCell ref="I252:I255"/>
    <mergeCell ref="C253:D253"/>
    <mergeCell ref="C254:D254"/>
    <mergeCell ref="E254:E255"/>
    <mergeCell ref="F254:F255"/>
    <mergeCell ref="G254:G255"/>
    <mergeCell ref="H254:H255"/>
    <mergeCell ref="C255:D255"/>
    <mergeCell ref="F247:H247"/>
    <mergeCell ref="I247:I250"/>
    <mergeCell ref="C248:D248"/>
    <mergeCell ref="C249:D249"/>
    <mergeCell ref="E249:E250"/>
    <mergeCell ref="F249:F250"/>
    <mergeCell ref="G249:G250"/>
    <mergeCell ref="H249:H250"/>
    <mergeCell ref="C250:D250"/>
    <mergeCell ref="F242:H242"/>
    <mergeCell ref="I242:I245"/>
    <mergeCell ref="C243:D243"/>
    <mergeCell ref="C244:D244"/>
    <mergeCell ref="E244:E245"/>
    <mergeCell ref="F244:F245"/>
    <mergeCell ref="G244:G245"/>
    <mergeCell ref="H244:H245"/>
    <mergeCell ref="C245:D245"/>
    <mergeCell ref="F237:H237"/>
    <mergeCell ref="I237:I240"/>
    <mergeCell ref="C238:D238"/>
    <mergeCell ref="C239:D239"/>
    <mergeCell ref="E239:E240"/>
    <mergeCell ref="F239:F240"/>
    <mergeCell ref="G239:G240"/>
    <mergeCell ref="H239:H240"/>
    <mergeCell ref="C240:D240"/>
    <mergeCell ref="F232:H232"/>
    <mergeCell ref="I232:I235"/>
    <mergeCell ref="C233:D233"/>
    <mergeCell ref="C234:D234"/>
    <mergeCell ref="E234:E235"/>
    <mergeCell ref="F234:F235"/>
    <mergeCell ref="G234:G235"/>
    <mergeCell ref="H234:H235"/>
    <mergeCell ref="C235:D235"/>
    <mergeCell ref="F227:H227"/>
    <mergeCell ref="I227:I230"/>
    <mergeCell ref="C228:D228"/>
    <mergeCell ref="C229:D229"/>
    <mergeCell ref="E229:E230"/>
    <mergeCell ref="F229:F230"/>
    <mergeCell ref="G229:G230"/>
    <mergeCell ref="H229:H230"/>
    <mergeCell ref="C230:D230"/>
    <mergeCell ref="F222:H222"/>
    <mergeCell ref="I222:I225"/>
    <mergeCell ref="C223:D223"/>
    <mergeCell ref="C224:D224"/>
    <mergeCell ref="E224:E225"/>
    <mergeCell ref="F224:F225"/>
    <mergeCell ref="G224:G225"/>
    <mergeCell ref="H224:H225"/>
    <mergeCell ref="C225:D225"/>
    <mergeCell ref="I207:I210"/>
    <mergeCell ref="H214:H215"/>
    <mergeCell ref="C215:D215"/>
    <mergeCell ref="F217:H217"/>
    <mergeCell ref="I217:I220"/>
    <mergeCell ref="C218:D218"/>
    <mergeCell ref="C219:D219"/>
    <mergeCell ref="E219:E220"/>
    <mergeCell ref="F219:F220"/>
    <mergeCell ref="G219:G220"/>
    <mergeCell ref="F212:H212"/>
    <mergeCell ref="I212:I215"/>
    <mergeCell ref="C213:D213"/>
    <mergeCell ref="C214:D214"/>
    <mergeCell ref="E214:E215"/>
    <mergeCell ref="F214:F215"/>
    <mergeCell ref="G214:G215"/>
    <mergeCell ref="H219:H220"/>
    <mergeCell ref="C220:D220"/>
    <mergeCell ref="H209:H210"/>
    <mergeCell ref="C210:D210"/>
    <mergeCell ref="C209:D209"/>
    <mergeCell ref="E209:E210"/>
    <mergeCell ref="F209:F210"/>
    <mergeCell ref="G19:G20"/>
    <mergeCell ref="G209:G210"/>
    <mergeCell ref="C28:D28"/>
    <mergeCell ref="C29:D29"/>
    <mergeCell ref="E29:E30"/>
    <mergeCell ref="C43:D43"/>
    <mergeCell ref="C44:D44"/>
    <mergeCell ref="E44:E45"/>
    <mergeCell ref="F54:F55"/>
    <mergeCell ref="G54:G55"/>
    <mergeCell ref="C113:D113"/>
    <mergeCell ref="C114:D114"/>
    <mergeCell ref="E114:E115"/>
    <mergeCell ref="G114:G115"/>
    <mergeCell ref="C118:D118"/>
    <mergeCell ref="C119:D119"/>
    <mergeCell ref="E119:E120"/>
    <mergeCell ref="F119:F120"/>
    <mergeCell ref="G119:G120"/>
    <mergeCell ref="C120:D120"/>
    <mergeCell ref="C143:D143"/>
    <mergeCell ref="C144:D144"/>
    <mergeCell ref="C145:D145"/>
    <mergeCell ref="C148:D148"/>
    <mergeCell ref="E4:E5"/>
    <mergeCell ref="F4:F5"/>
    <mergeCell ref="G4:G5"/>
    <mergeCell ref="C10:D10"/>
    <mergeCell ref="F12:H12"/>
    <mergeCell ref="C5:D5"/>
    <mergeCell ref="F14:F15"/>
    <mergeCell ref="G14:G15"/>
    <mergeCell ref="H14:H15"/>
    <mergeCell ref="C9:D9"/>
    <mergeCell ref="E9:E10"/>
    <mergeCell ref="F9:F10"/>
    <mergeCell ref="C13:D13"/>
    <mergeCell ref="C14:D14"/>
    <mergeCell ref="I2:I5"/>
    <mergeCell ref="F7:H7"/>
    <mergeCell ref="I7:I10"/>
    <mergeCell ref="H4:H5"/>
    <mergeCell ref="H9:H10"/>
    <mergeCell ref="C208:D208"/>
    <mergeCell ref="C3:D3"/>
    <mergeCell ref="C4:D4"/>
    <mergeCell ref="F207:H207"/>
    <mergeCell ref="C8:D8"/>
    <mergeCell ref="G9:G10"/>
    <mergeCell ref="H19:H20"/>
    <mergeCell ref="F2:H2"/>
    <mergeCell ref="C20:D20"/>
    <mergeCell ref="C15:D15"/>
    <mergeCell ref="I12:I15"/>
    <mergeCell ref="F17:H17"/>
    <mergeCell ref="I17:I20"/>
    <mergeCell ref="C18:D18"/>
    <mergeCell ref="C19:D19"/>
    <mergeCell ref="E19:E20"/>
    <mergeCell ref="F19:F20"/>
    <mergeCell ref="E14:E15"/>
    <mergeCell ref="I27:I30"/>
    <mergeCell ref="I22:I25"/>
    <mergeCell ref="C23:D23"/>
    <mergeCell ref="C24:D24"/>
    <mergeCell ref="E24:E25"/>
    <mergeCell ref="C33:D33"/>
    <mergeCell ref="C34:D34"/>
    <mergeCell ref="E34:E35"/>
    <mergeCell ref="F24:F25"/>
    <mergeCell ref="C35:D35"/>
    <mergeCell ref="G24:G25"/>
    <mergeCell ref="H24:H25"/>
    <mergeCell ref="C25:D25"/>
    <mergeCell ref="F27:H27"/>
    <mergeCell ref="F22:H22"/>
    <mergeCell ref="F29:F30"/>
    <mergeCell ref="G29:G30"/>
    <mergeCell ref="H29:H30"/>
    <mergeCell ref="C30:D30"/>
    <mergeCell ref="F32:H32"/>
    <mergeCell ref="I32:I35"/>
    <mergeCell ref="F34:F35"/>
    <mergeCell ref="G34:G35"/>
    <mergeCell ref="H34:H35"/>
    <mergeCell ref="I47:I50"/>
    <mergeCell ref="C48:D48"/>
    <mergeCell ref="C49:D49"/>
    <mergeCell ref="E49:E50"/>
    <mergeCell ref="F39:F40"/>
    <mergeCell ref="G39:G40"/>
    <mergeCell ref="H39:H40"/>
    <mergeCell ref="C40:D40"/>
    <mergeCell ref="F42:H42"/>
    <mergeCell ref="I42:I45"/>
    <mergeCell ref="F49:F50"/>
    <mergeCell ref="G49:G50"/>
    <mergeCell ref="H49:H50"/>
    <mergeCell ref="C50:D50"/>
    <mergeCell ref="F44:F45"/>
    <mergeCell ref="G44:G45"/>
    <mergeCell ref="H44:H45"/>
    <mergeCell ref="C45:D45"/>
    <mergeCell ref="F47:H47"/>
    <mergeCell ref="I37:I40"/>
    <mergeCell ref="C38:D38"/>
    <mergeCell ref="C39:D39"/>
    <mergeCell ref="E39:E40"/>
    <mergeCell ref="F37:H37"/>
    <mergeCell ref="I52:I55"/>
    <mergeCell ref="C53:D53"/>
    <mergeCell ref="C54:D54"/>
    <mergeCell ref="E54:E55"/>
    <mergeCell ref="I57:I60"/>
    <mergeCell ref="C58:D58"/>
    <mergeCell ref="E59:E60"/>
    <mergeCell ref="F59:F60"/>
    <mergeCell ref="G59:G60"/>
    <mergeCell ref="H59:H60"/>
    <mergeCell ref="C60:D60"/>
    <mergeCell ref="C59:D59"/>
    <mergeCell ref="F57:H57"/>
    <mergeCell ref="H54:H55"/>
    <mergeCell ref="C55:D55"/>
    <mergeCell ref="F52:H52"/>
    <mergeCell ref="I62:I65"/>
    <mergeCell ref="C63:D63"/>
    <mergeCell ref="C64:D64"/>
    <mergeCell ref="E64:E65"/>
    <mergeCell ref="F64:F65"/>
    <mergeCell ref="G64:G65"/>
    <mergeCell ref="H64:H65"/>
    <mergeCell ref="C65:D65"/>
    <mergeCell ref="F62:H62"/>
    <mergeCell ref="I67:I70"/>
    <mergeCell ref="C68:D68"/>
    <mergeCell ref="C69:D69"/>
    <mergeCell ref="E69:E70"/>
    <mergeCell ref="F69:F70"/>
    <mergeCell ref="G69:G70"/>
    <mergeCell ref="H69:H70"/>
    <mergeCell ref="C70:D70"/>
    <mergeCell ref="F67:H67"/>
    <mergeCell ref="I72:I75"/>
    <mergeCell ref="C73:D73"/>
    <mergeCell ref="C74:D74"/>
    <mergeCell ref="E74:E75"/>
    <mergeCell ref="F74:F75"/>
    <mergeCell ref="G74:G75"/>
    <mergeCell ref="H74:H75"/>
    <mergeCell ref="C75:D75"/>
    <mergeCell ref="F72:H72"/>
    <mergeCell ref="I77:I80"/>
    <mergeCell ref="C78:D78"/>
    <mergeCell ref="C79:D79"/>
    <mergeCell ref="E79:E80"/>
    <mergeCell ref="F79:F80"/>
    <mergeCell ref="G79:G80"/>
    <mergeCell ref="H79:H80"/>
    <mergeCell ref="C80:D80"/>
    <mergeCell ref="F77:H77"/>
    <mergeCell ref="I82:I85"/>
    <mergeCell ref="C83:D83"/>
    <mergeCell ref="C84:D84"/>
    <mergeCell ref="E84:E85"/>
    <mergeCell ref="F84:F85"/>
    <mergeCell ref="G84:G85"/>
    <mergeCell ref="H84:H85"/>
    <mergeCell ref="C85:D85"/>
    <mergeCell ref="F87:H87"/>
    <mergeCell ref="I87:I90"/>
    <mergeCell ref="C88:D88"/>
    <mergeCell ref="C89:D89"/>
    <mergeCell ref="E89:E90"/>
    <mergeCell ref="F89:F90"/>
    <mergeCell ref="G89:G90"/>
    <mergeCell ref="H89:H90"/>
    <mergeCell ref="C90:D90"/>
    <mergeCell ref="F82:H82"/>
    <mergeCell ref="I92:I95"/>
    <mergeCell ref="C93:D93"/>
    <mergeCell ref="C94:D94"/>
    <mergeCell ref="E94:E95"/>
    <mergeCell ref="F94:F95"/>
    <mergeCell ref="G94:G95"/>
    <mergeCell ref="H94:H95"/>
    <mergeCell ref="C95:D95"/>
    <mergeCell ref="F92:H92"/>
    <mergeCell ref="I97:I100"/>
    <mergeCell ref="C98:D98"/>
    <mergeCell ref="C99:D99"/>
    <mergeCell ref="E99:E100"/>
    <mergeCell ref="F99:F100"/>
    <mergeCell ref="G99:G100"/>
    <mergeCell ref="H99:H100"/>
    <mergeCell ref="C100:D100"/>
    <mergeCell ref="F97:H97"/>
    <mergeCell ref="H114:H115"/>
    <mergeCell ref="C115:D115"/>
    <mergeCell ref="F114:F115"/>
    <mergeCell ref="F117:H117"/>
    <mergeCell ref="I107:I110"/>
    <mergeCell ref="C108:D108"/>
    <mergeCell ref="C109:D109"/>
    <mergeCell ref="E109:E110"/>
    <mergeCell ref="F109:F110"/>
    <mergeCell ref="G109:G110"/>
    <mergeCell ref="H109:H110"/>
    <mergeCell ref="C110:D110"/>
    <mergeCell ref="F107:H107"/>
    <mergeCell ref="I112:I115"/>
    <mergeCell ref="I117:I120"/>
    <mergeCell ref="F112:H112"/>
    <mergeCell ref="H119:H120"/>
    <mergeCell ref="I102:I105"/>
    <mergeCell ref="C103:D103"/>
    <mergeCell ref="C104:D104"/>
    <mergeCell ref="E104:E105"/>
    <mergeCell ref="F104:F105"/>
    <mergeCell ref="G104:G105"/>
    <mergeCell ref="H104:H105"/>
    <mergeCell ref="C105:D105"/>
    <mergeCell ref="F102:H102"/>
    <mergeCell ref="C129:D129"/>
    <mergeCell ref="C130:D130"/>
    <mergeCell ref="H139:H140"/>
    <mergeCell ref="E134:E135"/>
    <mergeCell ref="E129:E130"/>
    <mergeCell ref="F129:F130"/>
    <mergeCell ref="G129:G130"/>
    <mergeCell ref="H129:H130"/>
    <mergeCell ref="G134:G135"/>
    <mergeCell ref="F134:F135"/>
    <mergeCell ref="H134:H135"/>
    <mergeCell ref="C138:D138"/>
    <mergeCell ref="C139:D139"/>
    <mergeCell ref="F139:F140"/>
    <mergeCell ref="G139:G140"/>
    <mergeCell ref="C140:D140"/>
    <mergeCell ref="F137:H137"/>
    <mergeCell ref="C135:D135"/>
    <mergeCell ref="C134:D134"/>
    <mergeCell ref="C133:D133"/>
    <mergeCell ref="E144:E145"/>
    <mergeCell ref="C149:D149"/>
    <mergeCell ref="E149:E150"/>
    <mergeCell ref="I157:I160"/>
    <mergeCell ref="C158:D158"/>
    <mergeCell ref="C159:D159"/>
    <mergeCell ref="E159:E160"/>
    <mergeCell ref="F159:F160"/>
    <mergeCell ref="G159:G160"/>
    <mergeCell ref="H159:H160"/>
    <mergeCell ref="C160:D160"/>
    <mergeCell ref="F157:H157"/>
    <mergeCell ref="I152:I155"/>
    <mergeCell ref="C153:D153"/>
    <mergeCell ref="C154:D154"/>
    <mergeCell ref="E154:E155"/>
    <mergeCell ref="F154:F155"/>
    <mergeCell ref="G154:G155"/>
    <mergeCell ref="H154:H155"/>
    <mergeCell ref="C155:D155"/>
    <mergeCell ref="F152:H152"/>
    <mergeCell ref="C150:D150"/>
    <mergeCell ref="F147:H147"/>
    <mergeCell ref="H144:H145"/>
    <mergeCell ref="I162:I165"/>
    <mergeCell ref="C163:D163"/>
    <mergeCell ref="C164:D164"/>
    <mergeCell ref="E164:E165"/>
    <mergeCell ref="F164:F165"/>
    <mergeCell ref="G164:G165"/>
    <mergeCell ref="H164:H165"/>
    <mergeCell ref="C165:D165"/>
    <mergeCell ref="F162:H162"/>
    <mergeCell ref="I167:I170"/>
    <mergeCell ref="C168:D168"/>
    <mergeCell ref="C169:D169"/>
    <mergeCell ref="E169:E170"/>
    <mergeCell ref="F169:F170"/>
    <mergeCell ref="G169:G170"/>
    <mergeCell ref="H169:H170"/>
    <mergeCell ref="C170:D170"/>
    <mergeCell ref="F167:H167"/>
    <mergeCell ref="F172:H172"/>
    <mergeCell ref="I172:I175"/>
    <mergeCell ref="C173:D173"/>
    <mergeCell ref="C174:D174"/>
    <mergeCell ref="E174:E175"/>
    <mergeCell ref="F174:F175"/>
    <mergeCell ref="G174:G175"/>
    <mergeCell ref="H174:H175"/>
    <mergeCell ref="C175:D175"/>
    <mergeCell ref="F177:H177"/>
    <mergeCell ref="I177:I180"/>
    <mergeCell ref="C178:D178"/>
    <mergeCell ref="C179:D179"/>
    <mergeCell ref="E179:E180"/>
    <mergeCell ref="F179:F180"/>
    <mergeCell ref="G179:G180"/>
    <mergeCell ref="H179:H180"/>
    <mergeCell ref="C180:D180"/>
    <mergeCell ref="F182:H182"/>
    <mergeCell ref="I182:I185"/>
    <mergeCell ref="C183:D183"/>
    <mergeCell ref="C184:D184"/>
    <mergeCell ref="E184:E185"/>
    <mergeCell ref="F184:F185"/>
    <mergeCell ref="G184:G185"/>
    <mergeCell ref="H184:H185"/>
    <mergeCell ref="C185:D185"/>
    <mergeCell ref="F187:H187"/>
    <mergeCell ref="I187:I190"/>
    <mergeCell ref="C188:D188"/>
    <mergeCell ref="C189:D189"/>
    <mergeCell ref="E189:E190"/>
    <mergeCell ref="F189:F190"/>
    <mergeCell ref="G189:G190"/>
    <mergeCell ref="H189:H190"/>
    <mergeCell ref="C190:D190"/>
    <mergeCell ref="F192:H192"/>
    <mergeCell ref="I192:I195"/>
    <mergeCell ref="C193:D193"/>
    <mergeCell ref="C194:D194"/>
    <mergeCell ref="E194:E195"/>
    <mergeCell ref="F194:F195"/>
    <mergeCell ref="G194:G195"/>
    <mergeCell ref="H194:H195"/>
    <mergeCell ref="C195:D195"/>
    <mergeCell ref="H204:H205"/>
    <mergeCell ref="C205:D205"/>
    <mergeCell ref="F202:H202"/>
    <mergeCell ref="I197:I200"/>
    <mergeCell ref="C198:D198"/>
    <mergeCell ref="C199:D199"/>
    <mergeCell ref="E199:E200"/>
    <mergeCell ref="F199:F200"/>
    <mergeCell ref="G199:G200"/>
    <mergeCell ref="H199:H200"/>
    <mergeCell ref="C200:D200"/>
    <mergeCell ref="F197:H197"/>
    <mergeCell ref="I202:I205"/>
    <mergeCell ref="C203:D203"/>
    <mergeCell ref="C204:D204"/>
    <mergeCell ref="E204:E205"/>
    <mergeCell ref="F204:F205"/>
    <mergeCell ref="G204:G205"/>
    <mergeCell ref="I122:I125"/>
    <mergeCell ref="I127:I130"/>
    <mergeCell ref="I132:I135"/>
    <mergeCell ref="I137:I140"/>
    <mergeCell ref="I142:I145"/>
    <mergeCell ref="I147:I150"/>
    <mergeCell ref="F127:H127"/>
    <mergeCell ref="F149:F150"/>
    <mergeCell ref="G149:G150"/>
    <mergeCell ref="H149:H150"/>
    <mergeCell ref="F142:H142"/>
    <mergeCell ref="F132:H132"/>
    <mergeCell ref="F144:F145"/>
    <mergeCell ref="G144:G145"/>
    <mergeCell ref="C123:D123"/>
    <mergeCell ref="F122:H122"/>
    <mergeCell ref="C124:D124"/>
    <mergeCell ref="C125:D125"/>
    <mergeCell ref="E124:E125"/>
    <mergeCell ref="F124:F125"/>
    <mergeCell ref="G124:G125"/>
    <mergeCell ref="H124:H125"/>
    <mergeCell ref="C128:D128"/>
  </mergeCells>
  <phoneticPr fontId="20"/>
  <pageMargins left="0.70866141732283472" right="0.31496062992125984" top="0.74803149606299213" bottom="0.74803149606299213" header="0.31496062992125984" footer="0.31496062992125984"/>
  <pageSetup paperSize="9" scale="98" orientation="portrait" r:id="rId1"/>
  <rowBreaks count="9" manualBreakCount="9">
    <brk id="31" max="8" man="1"/>
    <brk id="61" max="8" man="1"/>
    <brk id="91" max="8" man="1"/>
    <brk id="121" max="8" man="1"/>
    <brk id="151" max="8" man="1"/>
    <brk id="181" max="8" man="1"/>
    <brk id="211" max="8" man="1"/>
    <brk id="241" max="8" man="1"/>
    <brk id="27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2"/>
  <sheetViews>
    <sheetView topLeftCell="A2" zoomScale="80" zoomScaleNormal="80" workbookViewId="0">
      <selection activeCell="T10" sqref="T10:V10"/>
    </sheetView>
  </sheetViews>
  <sheetFormatPr defaultRowHeight="13.5"/>
  <cols>
    <col min="1" max="1" width="4.5" customWidth="1"/>
    <col min="3" max="3" width="18" customWidth="1"/>
    <col min="4" max="4" width="9" customWidth="1"/>
    <col min="5" max="5" width="18" customWidth="1"/>
    <col min="6" max="6" width="9" customWidth="1"/>
    <col min="8" max="8" width="9" customWidth="1"/>
    <col min="11" max="11" width="7.75" customWidth="1"/>
    <col min="12" max="12" width="10" customWidth="1"/>
    <col min="13" max="13" width="6.75" customWidth="1"/>
    <col min="14" max="16" width="1.625" customWidth="1"/>
    <col min="17" max="17" width="7.75" customWidth="1"/>
    <col min="18" max="18" width="7.5" customWidth="1"/>
    <col min="19" max="19" width="9.25" customWidth="1"/>
    <col min="20" max="22" width="1.625" customWidth="1"/>
    <col min="23" max="23" width="8.375" customWidth="1"/>
  </cols>
  <sheetData>
    <row r="1" spans="2:22" ht="14.25" thickBot="1"/>
    <row r="2" spans="2:22" ht="30" customHeight="1">
      <c r="B2" s="14" t="s">
        <v>11</v>
      </c>
      <c r="C2" s="436" t="s">
        <v>29</v>
      </c>
      <c r="D2" s="437"/>
      <c r="E2" s="19" t="s">
        <v>20</v>
      </c>
      <c r="F2" s="20">
        <f>DATA!J33</f>
        <v>0</v>
      </c>
      <c r="G2" s="26" t="s">
        <v>23</v>
      </c>
      <c r="H2" s="136">
        <f>DATA!K33</f>
        <v>0</v>
      </c>
      <c r="I2" s="390" t="s">
        <v>22</v>
      </c>
      <c r="K2" s="449" t="s">
        <v>84</v>
      </c>
      <c r="L2" s="450"/>
      <c r="M2" s="450"/>
      <c r="N2" s="450"/>
      <c r="O2" s="450"/>
      <c r="P2" s="450"/>
      <c r="Q2" s="450"/>
      <c r="R2" s="451"/>
      <c r="S2" s="105" t="s">
        <v>75</v>
      </c>
      <c r="T2" s="460">
        <f>DATA!L33</f>
        <v>0</v>
      </c>
      <c r="U2" s="461"/>
      <c r="V2" s="462"/>
    </row>
    <row r="3" spans="2:22" ht="23.25" customHeight="1">
      <c r="B3" s="15" t="s">
        <v>12</v>
      </c>
      <c r="C3" s="28" t="s">
        <v>26</v>
      </c>
      <c r="D3" s="16" t="s">
        <v>25</v>
      </c>
      <c r="E3" s="17" t="s">
        <v>26</v>
      </c>
      <c r="F3" s="27" t="s">
        <v>27</v>
      </c>
      <c r="G3" s="422" t="s">
        <v>19</v>
      </c>
      <c r="H3" s="423"/>
      <c r="I3" s="398"/>
      <c r="K3" s="106" t="s">
        <v>78</v>
      </c>
      <c r="L3" s="422" t="s">
        <v>85</v>
      </c>
      <c r="M3" s="447"/>
      <c r="N3" s="447"/>
      <c r="O3" s="447"/>
      <c r="P3" s="448"/>
      <c r="Q3" s="94" t="s">
        <v>79</v>
      </c>
      <c r="R3" s="422">
        <f>DATA!J33</f>
        <v>0</v>
      </c>
      <c r="S3" s="447"/>
      <c r="T3" s="447"/>
      <c r="U3" s="447"/>
      <c r="V3" s="456"/>
    </row>
    <row r="4" spans="2:22" ht="23.25" customHeight="1">
      <c r="B4" s="36" t="str">
        <f>DATA!B33</f>
        <v>0031</v>
      </c>
      <c r="C4" s="53" t="str">
        <f>DATA!C33</f>
        <v>県　三十一</v>
      </c>
      <c r="D4" s="34" t="str">
        <f>DATA!B34</f>
        <v>0032</v>
      </c>
      <c r="E4" s="266" t="str">
        <f>DATA!C34</f>
        <v>県　三十二</v>
      </c>
      <c r="F4" s="35" t="str">
        <f>DATA!B35</f>
        <v>0033</v>
      </c>
      <c r="G4" s="445" t="str">
        <f>DATA!C35</f>
        <v>県　三十三</v>
      </c>
      <c r="H4" s="446"/>
      <c r="I4" s="398"/>
      <c r="K4" s="106" t="s">
        <v>24</v>
      </c>
      <c r="L4" s="300" t="str">
        <f>DATA!P5</f>
        <v>日立市立泉丘中学校</v>
      </c>
      <c r="M4" s="301"/>
      <c r="N4" s="301"/>
      <c r="O4" s="301"/>
      <c r="P4" s="302"/>
      <c r="Q4" s="103" t="s">
        <v>77</v>
      </c>
      <c r="R4" s="300">
        <f>DATA!K33</f>
        <v>0</v>
      </c>
      <c r="S4" s="301"/>
      <c r="T4" s="447">
        <f>DATA!M33</f>
        <v>0</v>
      </c>
      <c r="U4" s="447"/>
      <c r="V4" s="456"/>
    </row>
    <row r="5" spans="2:22" ht="23.25" customHeight="1">
      <c r="B5" s="36" t="str">
        <f>DATA!B36</f>
        <v>0034</v>
      </c>
      <c r="C5" s="53" t="str">
        <f>DATA!C36</f>
        <v>県　三十四</v>
      </c>
      <c r="D5" s="34" t="str">
        <f>DATA!B37</f>
        <v>0035</v>
      </c>
      <c r="E5" s="266" t="str">
        <f>DATA!C37</f>
        <v>県　三十五</v>
      </c>
      <c r="F5" s="35" t="str">
        <f>DATA!B38</f>
        <v>0036</v>
      </c>
      <c r="G5" s="445" t="str">
        <f>DATA!C38</f>
        <v>県　三十六</v>
      </c>
      <c r="H5" s="446"/>
      <c r="I5" s="398"/>
      <c r="K5" s="106" t="s">
        <v>47</v>
      </c>
      <c r="L5" s="422" t="s">
        <v>80</v>
      </c>
      <c r="M5" s="447"/>
      <c r="N5" s="447"/>
      <c r="O5" s="447"/>
      <c r="P5" s="448"/>
      <c r="Q5" s="94" t="s">
        <v>47</v>
      </c>
      <c r="R5" s="422" t="s">
        <v>81</v>
      </c>
      <c r="S5" s="447"/>
      <c r="T5" s="447"/>
      <c r="U5" s="447"/>
      <c r="V5" s="456"/>
    </row>
    <row r="6" spans="2:22" ht="23.25" customHeight="1" thickBot="1">
      <c r="B6" s="18" t="s">
        <v>24</v>
      </c>
      <c r="C6" s="424" t="str">
        <f>DATA!P5</f>
        <v>日立市立泉丘中学校</v>
      </c>
      <c r="D6" s="425" t="e">
        <f>DATA!#REF!</f>
        <v>#REF!</v>
      </c>
      <c r="E6" s="426" t="e">
        <f>DATA!#REF!</f>
        <v>#REF!</v>
      </c>
      <c r="F6" s="29" t="s">
        <v>28</v>
      </c>
      <c r="G6" s="434"/>
      <c r="H6" s="435"/>
      <c r="I6" s="398"/>
      <c r="K6" s="15" t="str">
        <f>DATA!B33</f>
        <v>0031</v>
      </c>
      <c r="L6" s="300" t="str">
        <f>DATA!C33</f>
        <v>県　三十一</v>
      </c>
      <c r="M6" s="301"/>
      <c r="N6" s="97" t="s">
        <v>82</v>
      </c>
      <c r="O6" s="97" t="str">
        <f>IF(DATA!G33="","",DATA!G33)</f>
        <v/>
      </c>
      <c r="P6" s="98" t="s">
        <v>83</v>
      </c>
      <c r="Q6" s="91" t="str">
        <f>DATA!B36</f>
        <v>0034</v>
      </c>
      <c r="R6" s="300" t="str">
        <f>DATA!C36</f>
        <v>県　三十四</v>
      </c>
      <c r="S6" s="301"/>
      <c r="T6" s="97" t="s">
        <v>82</v>
      </c>
      <c r="U6" s="97" t="str">
        <f>IF(DATA!G36="","",DATA!G36)</f>
        <v/>
      </c>
      <c r="V6" s="107" t="s">
        <v>83</v>
      </c>
    </row>
    <row r="7" spans="2:22" ht="23.25" customHeight="1">
      <c r="C7" s="11"/>
      <c r="D7" s="11"/>
      <c r="K7" s="15" t="str">
        <f>DATA!B34</f>
        <v>0032</v>
      </c>
      <c r="L7" s="300" t="str">
        <f>DATA!C34</f>
        <v>県　三十二</v>
      </c>
      <c r="M7" s="301"/>
      <c r="N7" s="97" t="s">
        <v>82</v>
      </c>
      <c r="O7" s="97" t="str">
        <f>IF(DATA!G34="","",DATA!G34)</f>
        <v/>
      </c>
      <c r="P7" s="98" t="s">
        <v>83</v>
      </c>
      <c r="Q7" s="91" t="str">
        <f>DATA!B37</f>
        <v>0035</v>
      </c>
      <c r="R7" s="300" t="str">
        <f>DATA!C37</f>
        <v>県　三十五</v>
      </c>
      <c r="S7" s="301"/>
      <c r="T7" s="97" t="s">
        <v>82</v>
      </c>
      <c r="U7" s="97" t="str">
        <f>IF(DATA!G37="","",DATA!G37)</f>
        <v/>
      </c>
      <c r="V7" s="107" t="s">
        <v>83</v>
      </c>
    </row>
    <row r="8" spans="2:22" ht="23.25" customHeight="1" thickBot="1">
      <c r="K8" s="18" t="str">
        <f>DATA!B35</f>
        <v>0033</v>
      </c>
      <c r="L8" s="467" t="str">
        <f>DATA!C35</f>
        <v>県　三十三</v>
      </c>
      <c r="M8" s="468"/>
      <c r="N8" s="108" t="s">
        <v>82</v>
      </c>
      <c r="O8" s="108" t="str">
        <f>IF(DATA!G35="","",DATA!G35)</f>
        <v/>
      </c>
      <c r="P8" s="109" t="s">
        <v>83</v>
      </c>
      <c r="Q8" s="110" t="str">
        <f>DATA!B38</f>
        <v>0036</v>
      </c>
      <c r="R8" s="467" t="str">
        <f>DATA!C38</f>
        <v>県　三十六</v>
      </c>
      <c r="S8" s="468"/>
      <c r="T8" s="108" t="s">
        <v>82</v>
      </c>
      <c r="U8" s="108" t="str">
        <f>IF(DATA!G38="","",DATA!G38)</f>
        <v/>
      </c>
      <c r="V8" s="112" t="s">
        <v>83</v>
      </c>
    </row>
    <row r="9" spans="2:22" ht="13.5" customHeight="1" thickBot="1">
      <c r="K9" s="24"/>
      <c r="L9" s="24"/>
      <c r="M9" s="219"/>
      <c r="N9" s="24"/>
      <c r="O9" s="24"/>
      <c r="P9" s="24"/>
      <c r="Q9" s="24"/>
      <c r="R9" s="21"/>
      <c r="S9" s="21"/>
      <c r="T9" s="24"/>
      <c r="U9" s="24"/>
      <c r="V9" s="24"/>
    </row>
    <row r="10" spans="2:22" ht="30" customHeight="1">
      <c r="B10" s="14" t="s">
        <v>11</v>
      </c>
      <c r="C10" s="427" t="s">
        <v>30</v>
      </c>
      <c r="D10" s="428"/>
      <c r="E10" s="19" t="s">
        <v>20</v>
      </c>
      <c r="F10" s="32">
        <f>DATA!J69</f>
        <v>0</v>
      </c>
      <c r="G10" s="26" t="s">
        <v>23</v>
      </c>
      <c r="H10" s="37">
        <f>DATA!K69</f>
        <v>0</v>
      </c>
      <c r="I10" s="390" t="s">
        <v>22</v>
      </c>
      <c r="K10" s="449" t="s">
        <v>84</v>
      </c>
      <c r="L10" s="450"/>
      <c r="M10" s="450"/>
      <c r="N10" s="450"/>
      <c r="O10" s="450"/>
      <c r="P10" s="450"/>
      <c r="Q10" s="450"/>
      <c r="R10" s="451"/>
      <c r="S10" s="105" t="s">
        <v>75</v>
      </c>
      <c r="T10" s="457">
        <f>DATA!L69</f>
        <v>0</v>
      </c>
      <c r="U10" s="458"/>
      <c r="V10" s="459"/>
    </row>
    <row r="11" spans="2:22" ht="23.25" customHeight="1">
      <c r="B11" s="15" t="s">
        <v>12</v>
      </c>
      <c r="C11" s="28" t="s">
        <v>26</v>
      </c>
      <c r="D11" s="16" t="s">
        <v>25</v>
      </c>
      <c r="E11" s="17" t="s">
        <v>26</v>
      </c>
      <c r="F11" s="27" t="s">
        <v>27</v>
      </c>
      <c r="G11" s="422" t="s">
        <v>19</v>
      </c>
      <c r="H11" s="423"/>
      <c r="I11" s="398"/>
      <c r="K11" s="106" t="s">
        <v>78</v>
      </c>
      <c r="L11" s="463" t="s">
        <v>85</v>
      </c>
      <c r="M11" s="464"/>
      <c r="N11" s="464"/>
      <c r="O11" s="464"/>
      <c r="P11" s="469"/>
      <c r="Q11" s="94" t="s">
        <v>79</v>
      </c>
      <c r="R11" s="463">
        <f>DATA!J69</f>
        <v>0</v>
      </c>
      <c r="S11" s="464"/>
      <c r="T11" s="464"/>
      <c r="U11" s="464"/>
      <c r="V11" s="465"/>
    </row>
    <row r="12" spans="2:22" ht="23.25" customHeight="1">
      <c r="B12" s="30" t="str">
        <f>DATA!B69</f>
        <v>0091</v>
      </c>
      <c r="C12" s="141" t="str">
        <f>DATA!C69</f>
        <v>県　九十一</v>
      </c>
      <c r="D12" s="31" t="str">
        <f>DATA!B70</f>
        <v>0092</v>
      </c>
      <c r="E12" s="267" t="str">
        <f>DATA!C70</f>
        <v>県　九十二</v>
      </c>
      <c r="F12" s="31" t="str">
        <f>DATA!B71</f>
        <v>0093</v>
      </c>
      <c r="G12" s="429" t="str">
        <f>DATA!C71</f>
        <v>県　九十三</v>
      </c>
      <c r="H12" s="430"/>
      <c r="I12" s="398"/>
      <c r="K12" s="106" t="s">
        <v>24</v>
      </c>
      <c r="L12" s="452" t="str">
        <f>DATA!P5</f>
        <v>日立市立泉丘中学校</v>
      </c>
      <c r="M12" s="453"/>
      <c r="N12" s="453"/>
      <c r="O12" s="453"/>
      <c r="P12" s="466"/>
      <c r="Q12" s="103" t="s">
        <v>77</v>
      </c>
      <c r="R12" s="452">
        <f>DATA!K69</f>
        <v>0</v>
      </c>
      <c r="S12" s="453"/>
      <c r="T12" s="464">
        <f>DATA!M69</f>
        <v>0</v>
      </c>
      <c r="U12" s="464"/>
      <c r="V12" s="465"/>
    </row>
    <row r="13" spans="2:22" ht="23.25" customHeight="1">
      <c r="B13" s="30" t="str">
        <f>DATA!B72</f>
        <v>0094</v>
      </c>
      <c r="C13" s="141" t="str">
        <f>DATA!C72</f>
        <v>県　九十四</v>
      </c>
      <c r="D13" s="31" t="str">
        <f>DATA!B73</f>
        <v>0095</v>
      </c>
      <c r="E13" s="267" t="str">
        <f>DATA!C73</f>
        <v>県　九十五</v>
      </c>
      <c r="F13" s="31" t="str">
        <f>DATA!B74</f>
        <v>0096</v>
      </c>
      <c r="G13" s="429" t="str">
        <f>DATA!C74</f>
        <v>県　九十六</v>
      </c>
      <c r="H13" s="430"/>
      <c r="I13" s="398"/>
      <c r="K13" s="106" t="s">
        <v>47</v>
      </c>
      <c r="L13" s="422" t="s">
        <v>80</v>
      </c>
      <c r="M13" s="447"/>
      <c r="N13" s="447"/>
      <c r="O13" s="447"/>
      <c r="P13" s="448"/>
      <c r="Q13" s="94" t="s">
        <v>47</v>
      </c>
      <c r="R13" s="422" t="s">
        <v>81</v>
      </c>
      <c r="S13" s="447"/>
      <c r="T13" s="447"/>
      <c r="U13" s="447"/>
      <c r="V13" s="456"/>
    </row>
    <row r="14" spans="2:22" ht="23.25" customHeight="1" thickBot="1">
      <c r="B14" s="18" t="s">
        <v>24</v>
      </c>
      <c r="C14" s="431" t="str">
        <f>DATA!P5</f>
        <v>日立市立泉丘中学校</v>
      </c>
      <c r="D14" s="432" t="e">
        <f>DATA!#REF!</f>
        <v>#REF!</v>
      </c>
      <c r="E14" s="433" t="e">
        <f>DATA!#REF!</f>
        <v>#REF!</v>
      </c>
      <c r="F14" s="29" t="s">
        <v>28</v>
      </c>
      <c r="G14" s="434"/>
      <c r="H14" s="435"/>
      <c r="I14" s="398"/>
      <c r="K14" s="30" t="str">
        <f>DATA!B69</f>
        <v>0091</v>
      </c>
      <c r="L14" s="452" t="str">
        <f>DATA!C69</f>
        <v>県　九十一</v>
      </c>
      <c r="M14" s="453"/>
      <c r="N14" s="95" t="s">
        <v>82</v>
      </c>
      <c r="O14" s="104" t="str">
        <f>IF(DATA!G69="","",DATA!G69)</f>
        <v/>
      </c>
      <c r="P14" s="91" t="s">
        <v>83</v>
      </c>
      <c r="Q14" s="33" t="str">
        <f>DATA!B72</f>
        <v>0094</v>
      </c>
      <c r="R14" s="452" t="str">
        <f>DATA!C72</f>
        <v>県　九十四</v>
      </c>
      <c r="S14" s="453"/>
      <c r="T14" s="95" t="s">
        <v>82</v>
      </c>
      <c r="U14" s="104" t="str">
        <f>IF(DATA!G72="","",DATA!G72)</f>
        <v/>
      </c>
      <c r="V14" s="83" t="s">
        <v>83</v>
      </c>
    </row>
    <row r="15" spans="2:22" s="24" customFormat="1" ht="23.25" customHeight="1">
      <c r="K15" s="30" t="str">
        <f>DATA!B70</f>
        <v>0092</v>
      </c>
      <c r="L15" s="452" t="str">
        <f>DATA!C70</f>
        <v>県　九十二</v>
      </c>
      <c r="M15" s="453"/>
      <c r="N15" s="95" t="s">
        <v>82</v>
      </c>
      <c r="O15" s="104" t="str">
        <f>IF(DATA!G70="","",DATA!G70)</f>
        <v/>
      </c>
      <c r="P15" s="91" t="s">
        <v>83</v>
      </c>
      <c r="Q15" s="33" t="str">
        <f>DATA!B73</f>
        <v>0095</v>
      </c>
      <c r="R15" s="452" t="str">
        <f>DATA!C73</f>
        <v>県　九十五</v>
      </c>
      <c r="S15" s="453"/>
      <c r="T15" s="95" t="s">
        <v>82</v>
      </c>
      <c r="U15" s="104" t="str">
        <f>IF(DATA!G73="","",DATA!G73)</f>
        <v/>
      </c>
      <c r="V15" s="83" t="s">
        <v>83</v>
      </c>
    </row>
    <row r="16" spans="2:22" s="24" customFormat="1" ht="23.25" customHeight="1" thickBot="1">
      <c r="B16" s="21"/>
      <c r="C16" s="22"/>
      <c r="D16" s="23"/>
      <c r="F16" s="440"/>
      <c r="G16" s="440"/>
      <c r="H16" s="440"/>
      <c r="I16" s="92"/>
      <c r="K16" s="113" t="str">
        <f>DATA!B71</f>
        <v>0093</v>
      </c>
      <c r="L16" s="454" t="str">
        <f>DATA!C71</f>
        <v>県　九十三</v>
      </c>
      <c r="M16" s="455"/>
      <c r="N16" s="111" t="s">
        <v>82</v>
      </c>
      <c r="O16" s="114" t="str">
        <f>IF(DATA!G71="","",DATA!G71)</f>
        <v/>
      </c>
      <c r="P16" s="110" t="s">
        <v>83</v>
      </c>
      <c r="Q16" s="115" t="str">
        <f>DATA!B74</f>
        <v>0096</v>
      </c>
      <c r="R16" s="454" t="str">
        <f>DATA!C74</f>
        <v>県　九十六</v>
      </c>
      <c r="S16" s="455"/>
      <c r="T16" s="111" t="s">
        <v>82</v>
      </c>
      <c r="U16" s="114" t="str">
        <f>IF(DATA!G74="","",DATA!G74)</f>
        <v/>
      </c>
      <c r="V16" s="93" t="s">
        <v>83</v>
      </c>
    </row>
    <row r="17" spans="2:23" s="24" customFormat="1" ht="19.5" customHeight="1">
      <c r="B17" s="219"/>
      <c r="M17" s="219"/>
    </row>
    <row r="18" spans="2:23" s="24" customFormat="1">
      <c r="B18" s="219"/>
      <c r="M18" s="219"/>
      <c r="W18" s="224"/>
    </row>
    <row r="19" spans="2:23" s="24" customFormat="1" ht="18.75">
      <c r="B19" s="21"/>
      <c r="C19" s="439"/>
      <c r="D19" s="439"/>
      <c r="E19" s="25"/>
      <c r="F19" s="440"/>
      <c r="G19" s="440"/>
      <c r="H19" s="440"/>
      <c r="I19" s="438"/>
      <c r="M19" s="219"/>
    </row>
    <row r="20" spans="2:23" s="24" customFormat="1" ht="18" customHeight="1">
      <c r="B20" s="21"/>
      <c r="C20" s="441"/>
      <c r="D20" s="441"/>
      <c r="E20" s="442"/>
      <c r="F20" s="443"/>
      <c r="G20" s="444"/>
      <c r="H20" s="443"/>
      <c r="I20" s="438"/>
      <c r="M20" s="219"/>
    </row>
    <row r="21" spans="2:23" s="24" customFormat="1" ht="40.5" customHeight="1">
      <c r="B21" s="21"/>
      <c r="C21" s="439"/>
      <c r="D21" s="439"/>
      <c r="E21" s="442"/>
      <c r="F21" s="443"/>
      <c r="G21" s="442"/>
      <c r="H21" s="443"/>
      <c r="I21" s="438"/>
      <c r="M21" s="219"/>
    </row>
    <row r="22" spans="2:23" ht="19.5" customHeight="1"/>
  </sheetData>
  <sheetProtection password="CE3A" sheet="1" objects="1" scenarios="1"/>
  <mergeCells count="54">
    <mergeCell ref="R11:V11"/>
    <mergeCell ref="L12:P12"/>
    <mergeCell ref="R6:S6"/>
    <mergeCell ref="R7:S7"/>
    <mergeCell ref="R8:S8"/>
    <mergeCell ref="L8:M8"/>
    <mergeCell ref="L7:M7"/>
    <mergeCell ref="L6:M6"/>
    <mergeCell ref="L11:P11"/>
    <mergeCell ref="R12:S12"/>
    <mergeCell ref="T12:V12"/>
    <mergeCell ref="K2:R2"/>
    <mergeCell ref="T2:V2"/>
    <mergeCell ref="L3:P3"/>
    <mergeCell ref="R3:V3"/>
    <mergeCell ref="R4:S4"/>
    <mergeCell ref="T4:V4"/>
    <mergeCell ref="L4:P4"/>
    <mergeCell ref="F16:H16"/>
    <mergeCell ref="G4:H4"/>
    <mergeCell ref="G5:H5"/>
    <mergeCell ref="G6:H6"/>
    <mergeCell ref="L5:P5"/>
    <mergeCell ref="K10:R10"/>
    <mergeCell ref="R14:S14"/>
    <mergeCell ref="R15:S15"/>
    <mergeCell ref="R16:S16"/>
    <mergeCell ref="L13:P13"/>
    <mergeCell ref="R13:V13"/>
    <mergeCell ref="L14:M14"/>
    <mergeCell ref="L15:M15"/>
    <mergeCell ref="L16:M16"/>
    <mergeCell ref="R5:V5"/>
    <mergeCell ref="T10:V10"/>
    <mergeCell ref="I19:I21"/>
    <mergeCell ref="C19:D19"/>
    <mergeCell ref="F19:H19"/>
    <mergeCell ref="C20:D20"/>
    <mergeCell ref="E20:E21"/>
    <mergeCell ref="F20:F21"/>
    <mergeCell ref="G20:G21"/>
    <mergeCell ref="H20:H21"/>
    <mergeCell ref="C21:D21"/>
    <mergeCell ref="G3:H3"/>
    <mergeCell ref="C6:E6"/>
    <mergeCell ref="C10:D10"/>
    <mergeCell ref="I10:I14"/>
    <mergeCell ref="G11:H11"/>
    <mergeCell ref="G12:H12"/>
    <mergeCell ref="G13:H13"/>
    <mergeCell ref="C14:E14"/>
    <mergeCell ref="G14:H14"/>
    <mergeCell ref="I2:I6"/>
    <mergeCell ref="C2:D2"/>
  </mergeCells>
  <phoneticPr fontId="20"/>
  <pageMargins left="0.31496062992125984"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5" workbookViewId="0">
      <selection activeCell="F28" sqref="F28:F33"/>
    </sheetView>
  </sheetViews>
  <sheetFormatPr defaultRowHeight="13.5"/>
  <cols>
    <col min="1" max="1" width="3.375" customWidth="1"/>
    <col min="2" max="2" width="9.25" customWidth="1"/>
    <col min="3" max="3" width="16.375" customWidth="1"/>
    <col min="4" max="4" width="3.625" customWidth="1"/>
    <col min="5" max="5" width="10" customWidth="1"/>
    <col min="7" max="7" width="5.5" customWidth="1"/>
    <col min="9" max="9" width="6.25" customWidth="1"/>
  </cols>
  <sheetData>
    <row r="1" spans="1:9" ht="21">
      <c r="A1" s="474" t="s">
        <v>60</v>
      </c>
      <c r="B1" s="474"/>
      <c r="C1" s="474"/>
      <c r="D1" s="474"/>
      <c r="E1" s="474"/>
      <c r="F1" s="474"/>
      <c r="G1" s="474"/>
      <c r="H1" s="474"/>
      <c r="I1" s="474"/>
    </row>
    <row r="2" spans="1:9" ht="3.75" customHeight="1"/>
    <row r="3" spans="1:9" ht="13.5" customHeight="1">
      <c r="B3" s="74" t="s">
        <v>59</v>
      </c>
    </row>
    <row r="4" spans="1:9" ht="3.75" customHeight="1"/>
    <row r="5" spans="1:9">
      <c r="E5" s="470" t="s">
        <v>58</v>
      </c>
      <c r="F5" s="470"/>
      <c r="G5" s="470"/>
      <c r="H5" s="470"/>
    </row>
    <row r="6" spans="1:9" ht="7.5" customHeight="1"/>
    <row r="7" spans="1:9" ht="18" thickBot="1">
      <c r="E7" s="477" t="str">
        <f>DATA!P5</f>
        <v>日立市立泉丘中学校</v>
      </c>
      <c r="F7" s="477"/>
      <c r="G7" s="477" t="str">
        <f>DATA!Q6</f>
        <v>齋藤　昌義</v>
      </c>
      <c r="H7" s="477"/>
      <c r="I7" s="87" t="s">
        <v>68</v>
      </c>
    </row>
    <row r="8" spans="1:9" ht="6" customHeight="1"/>
    <row r="9" spans="1:9" ht="14.25" thickBot="1">
      <c r="A9" s="78" t="s">
        <v>57</v>
      </c>
      <c r="B9" s="77"/>
      <c r="C9" s="269" t="str">
        <f>IF(DATA!Q11="","",DATA!Q11)</f>
        <v>第１３０回中学記録会</v>
      </c>
    </row>
    <row r="10" spans="1:9" ht="6" customHeight="1"/>
    <row r="11" spans="1:9">
      <c r="A11" s="470" t="s">
        <v>56</v>
      </c>
      <c r="B11" s="470"/>
      <c r="C11" s="470"/>
      <c r="D11" s="470"/>
      <c r="E11" s="470"/>
      <c r="F11" s="470"/>
      <c r="G11" s="470"/>
      <c r="H11" s="470"/>
      <c r="I11" s="470"/>
    </row>
    <row r="12" spans="1:9" ht="6" customHeight="1" thickBot="1"/>
    <row r="13" spans="1:9" ht="13.5" customHeight="1">
      <c r="A13" s="481"/>
      <c r="B13" s="473" t="s">
        <v>47</v>
      </c>
      <c r="C13" s="473" t="s">
        <v>13</v>
      </c>
      <c r="D13" s="478" t="s">
        <v>18</v>
      </c>
      <c r="E13" s="473" t="s">
        <v>48</v>
      </c>
      <c r="F13" s="475" t="s">
        <v>49</v>
      </c>
      <c r="G13" s="471" t="s">
        <v>50</v>
      </c>
      <c r="H13" s="484" t="s">
        <v>51</v>
      </c>
      <c r="I13" s="485"/>
    </row>
    <row r="14" spans="1:9">
      <c r="A14" s="482"/>
      <c r="B14" s="299"/>
      <c r="C14" s="299"/>
      <c r="D14" s="479"/>
      <c r="E14" s="299"/>
      <c r="F14" s="476"/>
      <c r="G14" s="472"/>
      <c r="H14" s="70"/>
      <c r="I14" s="72"/>
    </row>
    <row r="15" spans="1:9" ht="18.75" customHeight="1">
      <c r="A15" s="483"/>
      <c r="B15" s="299"/>
      <c r="C15" s="299"/>
      <c r="D15" s="480"/>
      <c r="E15" s="299"/>
      <c r="F15" s="476"/>
      <c r="G15" s="472"/>
      <c r="H15" s="73" t="s">
        <v>54</v>
      </c>
      <c r="I15" s="72" t="s">
        <v>53</v>
      </c>
    </row>
    <row r="16" spans="1:9" ht="18.75" customHeight="1">
      <c r="A16" s="15">
        <v>1</v>
      </c>
      <c r="B16" s="12" t="str">
        <f>DATA!B3</f>
        <v>0001</v>
      </c>
      <c r="C16" s="245" t="str">
        <f>DATA!C3</f>
        <v>県　一</v>
      </c>
      <c r="D16" s="12">
        <f>IF(DATA!G3="","",DATA!G3)</f>
        <v>1</v>
      </c>
      <c r="E16" s="245" t="str">
        <f>DATA!I3</f>
        <v>１年男子　100m</v>
      </c>
      <c r="F16" s="71">
        <f>DATA!J3</f>
        <v>21373</v>
      </c>
      <c r="G16" s="133" t="str">
        <f>DATA!L3</f>
        <v>市１</v>
      </c>
      <c r="H16" s="244" t="str">
        <f>DATA!K3</f>
        <v>市総体</v>
      </c>
      <c r="I16" s="83" t="str">
        <f>DATA!M3</f>
        <v>5/19</v>
      </c>
    </row>
    <row r="17" spans="1:10" ht="18.75" customHeight="1">
      <c r="A17" s="15">
        <v>2</v>
      </c>
      <c r="B17" s="12" t="str">
        <f>DATA!B4</f>
        <v>0002</v>
      </c>
      <c r="C17" s="245" t="str">
        <f>DATA!C4</f>
        <v>県　二</v>
      </c>
      <c r="D17" s="12">
        <f>IF(DATA!G4="","",DATA!G4)</f>
        <v>2</v>
      </c>
      <c r="E17" s="245" t="str">
        <f>DATA!I4</f>
        <v>１年男子　100m</v>
      </c>
      <c r="F17" s="71">
        <f>DATA!J4</f>
        <v>1000</v>
      </c>
      <c r="G17" s="133" t="str">
        <f>DATA!L4</f>
        <v>市１</v>
      </c>
      <c r="H17" s="244" t="str">
        <f>DATA!K4</f>
        <v>市総体</v>
      </c>
      <c r="I17" s="83" t="str">
        <f>DATA!M4</f>
        <v>5/19</v>
      </c>
    </row>
    <row r="18" spans="1:10" ht="18.75" customHeight="1">
      <c r="A18" s="15">
        <v>3</v>
      </c>
      <c r="B18" s="12" t="str">
        <f>DATA!B5</f>
        <v>0003</v>
      </c>
      <c r="C18" s="245" t="str">
        <f>DATA!C5</f>
        <v>県　三</v>
      </c>
      <c r="D18" s="12" t="str">
        <f>IF(DATA!G5="","",DATA!G5)</f>
        <v/>
      </c>
      <c r="E18" s="245" t="str">
        <f>DATA!I5</f>
        <v/>
      </c>
      <c r="F18" s="71">
        <f>DATA!J5</f>
        <v>2400</v>
      </c>
      <c r="G18" s="133" t="str">
        <f>DATA!L5</f>
        <v>市１</v>
      </c>
      <c r="H18" s="244" t="str">
        <f>DATA!K5</f>
        <v>市総体</v>
      </c>
      <c r="I18" s="83" t="str">
        <f>DATA!M5</f>
        <v>5/19</v>
      </c>
    </row>
    <row r="19" spans="1:10" ht="18.75" customHeight="1">
      <c r="A19" s="15">
        <v>4</v>
      </c>
      <c r="B19" s="12" t="str">
        <f>DATA!B6</f>
        <v>0004</v>
      </c>
      <c r="C19" s="245" t="str">
        <f>DATA!C6</f>
        <v>県　四</v>
      </c>
      <c r="D19" s="12" t="str">
        <f>IF(DATA!G6="","",DATA!G6)</f>
        <v/>
      </c>
      <c r="E19" s="245" t="str">
        <f>DATA!I6</f>
        <v/>
      </c>
      <c r="F19" s="71">
        <f>DATA!J6</f>
        <v>44201</v>
      </c>
      <c r="G19" s="133" t="str">
        <f>DATA!L6</f>
        <v>北２</v>
      </c>
      <c r="H19" s="244" t="str">
        <f>DATA!K6</f>
        <v>県北総体</v>
      </c>
      <c r="I19" s="83" t="str">
        <f>DATA!M6</f>
        <v>5/30</v>
      </c>
    </row>
    <row r="20" spans="1:10" ht="18.75" customHeight="1">
      <c r="A20" s="15">
        <v>5</v>
      </c>
      <c r="B20" s="12" t="str">
        <f>DATA!B7</f>
        <v>0005</v>
      </c>
      <c r="C20" s="245" t="str">
        <f>DATA!C7</f>
        <v>県　五</v>
      </c>
      <c r="D20" s="12" t="str">
        <f>IF(DATA!G7="","",DATA!G7)</f>
        <v/>
      </c>
      <c r="E20" s="245" t="str">
        <f>DATA!I7</f>
        <v/>
      </c>
      <c r="F20" s="71">
        <f>DATA!J7</f>
        <v>165</v>
      </c>
      <c r="G20" s="133" t="str">
        <f>DATA!L7</f>
        <v>北３</v>
      </c>
      <c r="H20" s="244" t="str">
        <f>DATA!K7</f>
        <v>県北総体</v>
      </c>
      <c r="I20" s="83" t="str">
        <f>DATA!M7</f>
        <v>5/30</v>
      </c>
      <c r="J20" s="24"/>
    </row>
    <row r="21" spans="1:10" ht="18.75" customHeight="1">
      <c r="A21" s="15">
        <v>6</v>
      </c>
      <c r="B21" s="12" t="str">
        <f>DATA!B8</f>
        <v>0006</v>
      </c>
      <c r="C21" s="245" t="str">
        <f>DATA!C8</f>
        <v>県　六</v>
      </c>
      <c r="D21" s="12" t="str">
        <f>IF(DATA!G8="","",DATA!G8)</f>
        <v/>
      </c>
      <c r="E21" s="245" t="str">
        <f>DATA!I8</f>
        <v/>
      </c>
      <c r="F21" s="71">
        <f>DATA!J8</f>
        <v>100101</v>
      </c>
      <c r="G21" s="133" t="str">
        <f>DATA!L8</f>
        <v>北４</v>
      </c>
      <c r="H21" s="244" t="str">
        <f>DATA!K8</f>
        <v>県北総体</v>
      </c>
      <c r="I21" s="83" t="str">
        <f>DATA!M8</f>
        <v>5/30</v>
      </c>
    </row>
    <row r="22" spans="1:10" ht="18.75" customHeight="1">
      <c r="A22" s="15">
        <v>7</v>
      </c>
      <c r="B22" s="12" t="str">
        <f>DATA!B9</f>
        <v>0007</v>
      </c>
      <c r="C22" s="245" t="str">
        <f>DATA!C9</f>
        <v>県　七</v>
      </c>
      <c r="D22" s="12" t="str">
        <f>IF(DATA!G9="","",DATA!G9)</f>
        <v/>
      </c>
      <c r="E22" s="245" t="str">
        <f>DATA!I9</f>
        <v/>
      </c>
      <c r="F22" s="71">
        <f>DATA!J9</f>
        <v>5941</v>
      </c>
      <c r="G22" s="133" t="str">
        <f>DATA!L9</f>
        <v>北５</v>
      </c>
      <c r="H22" s="244" t="str">
        <f>DATA!K9</f>
        <v>県北総体</v>
      </c>
      <c r="I22" s="83" t="str">
        <f>DATA!M9</f>
        <v>5/30</v>
      </c>
    </row>
    <row r="23" spans="1:10" ht="18.75" customHeight="1">
      <c r="A23" s="15">
        <v>8</v>
      </c>
      <c r="B23" s="12" t="str">
        <f>DATA!B10</f>
        <v>0008</v>
      </c>
      <c r="C23" s="245" t="str">
        <f>DATA!C10</f>
        <v>県　八</v>
      </c>
      <c r="D23" s="12" t="str">
        <f>IF(DATA!G10="","",DATA!G10)</f>
        <v/>
      </c>
      <c r="E23" s="245" t="str">
        <f>DATA!I10</f>
        <v/>
      </c>
      <c r="F23" s="71">
        <f>DATA!J10</f>
        <v>1675</v>
      </c>
      <c r="G23" s="133" t="str">
        <f>DATA!L10</f>
        <v>北６</v>
      </c>
      <c r="H23" s="244" t="str">
        <f>DATA!K10</f>
        <v>県北総体</v>
      </c>
      <c r="I23" s="83" t="str">
        <f>DATA!M10</f>
        <v>5/30</v>
      </c>
    </row>
    <row r="24" spans="1:10" ht="18.75" customHeight="1">
      <c r="A24" s="15">
        <v>9</v>
      </c>
      <c r="B24" s="12" t="str">
        <f>DATA!B11</f>
        <v>0009</v>
      </c>
      <c r="C24" s="245" t="str">
        <f>DATA!C11</f>
        <v>県　九</v>
      </c>
      <c r="D24" s="12" t="str">
        <f>IF(DATA!G11="","",DATA!G11)</f>
        <v/>
      </c>
      <c r="E24" s="245" t="str">
        <f>DATA!I11</f>
        <v/>
      </c>
      <c r="F24" s="71">
        <f>DATA!J11</f>
        <v>1685</v>
      </c>
      <c r="G24" s="133" t="str">
        <f>DATA!L11</f>
        <v>北７</v>
      </c>
      <c r="H24" s="244" t="str">
        <f>DATA!K11</f>
        <v>県北総体</v>
      </c>
      <c r="I24" s="83" t="str">
        <f>DATA!M11</f>
        <v>5/30</v>
      </c>
    </row>
    <row r="25" spans="1:10" ht="18.75" customHeight="1">
      <c r="A25" s="15">
        <v>10</v>
      </c>
      <c r="B25" s="35" t="str">
        <f>DATA!B12</f>
        <v>0010</v>
      </c>
      <c r="C25" s="53" t="str">
        <f>DATA!C12</f>
        <v>県　十</v>
      </c>
      <c r="D25" s="35" t="str">
        <f>IF(DATA!G12="","",DATA!G12)</f>
        <v/>
      </c>
      <c r="E25" s="53" t="str">
        <f>DATA!I12</f>
        <v/>
      </c>
      <c r="F25" s="132">
        <f>DATA!J12</f>
        <v>892</v>
      </c>
      <c r="G25" s="133" t="str">
        <f>DATA!L12</f>
        <v>北８</v>
      </c>
      <c r="H25" s="134" t="str">
        <f>DATA!K12</f>
        <v>県北総体</v>
      </c>
      <c r="I25" s="131" t="str">
        <f>DATA!M12</f>
        <v>5/30</v>
      </c>
    </row>
    <row r="26" spans="1:10" ht="18.75" customHeight="1">
      <c r="A26" s="15">
        <v>11</v>
      </c>
      <c r="B26" s="35" t="str">
        <f>DATA!B13</f>
        <v>0011</v>
      </c>
      <c r="C26" s="53" t="str">
        <f>DATA!C13</f>
        <v>県　十一</v>
      </c>
      <c r="D26" s="35" t="str">
        <f>IF(DATA!G13="","",DATA!G13)</f>
        <v/>
      </c>
      <c r="E26" s="53" t="str">
        <f>DATA!I13</f>
        <v/>
      </c>
      <c r="F26" s="132" t="str">
        <f>DATA!J13</f>
        <v/>
      </c>
      <c r="G26" s="133" t="str">
        <f>DATA!L13</f>
        <v/>
      </c>
      <c r="H26" s="134" t="str">
        <f>DATA!K13</f>
        <v/>
      </c>
      <c r="I26" s="131" t="str">
        <f>DATA!M13</f>
        <v/>
      </c>
    </row>
    <row r="27" spans="1:10" ht="18.75" customHeight="1">
      <c r="A27" s="15">
        <v>12</v>
      </c>
      <c r="B27" s="35" t="str">
        <f>DATA!B14</f>
        <v>0012</v>
      </c>
      <c r="C27" s="53" t="str">
        <f>DATA!C14</f>
        <v>県　十二</v>
      </c>
      <c r="D27" s="35" t="str">
        <f>IF(DATA!G14="","",DATA!G14)</f>
        <v/>
      </c>
      <c r="E27" s="53" t="str">
        <f>DATA!I14</f>
        <v/>
      </c>
      <c r="F27" s="132" t="str">
        <f>DATA!J14</f>
        <v/>
      </c>
      <c r="G27" s="133" t="str">
        <f>DATA!L14</f>
        <v/>
      </c>
      <c r="H27" s="134" t="str">
        <f>DATA!K14</f>
        <v/>
      </c>
      <c r="I27" s="131" t="str">
        <f>DATA!M14</f>
        <v/>
      </c>
    </row>
    <row r="28" spans="1:10" ht="18.75" customHeight="1">
      <c r="A28" s="500" t="s">
        <v>52</v>
      </c>
      <c r="B28" s="35" t="str">
        <f>DATA!B33</f>
        <v>0031</v>
      </c>
      <c r="C28" s="53" t="str">
        <f>DATA!C33</f>
        <v>県　三十一</v>
      </c>
      <c r="D28" s="35" t="str">
        <f>IF(DATA!G15="","",DATA!G15)</f>
        <v/>
      </c>
      <c r="E28" s="502" t="str">
        <f>DATA!I33</f>
        <v/>
      </c>
      <c r="F28" s="488">
        <f>DATA!J33</f>
        <v>0</v>
      </c>
      <c r="G28" s="491">
        <f>DATA!L33</f>
        <v>0</v>
      </c>
      <c r="H28" s="494">
        <f>DATA!K33</f>
        <v>0</v>
      </c>
      <c r="I28" s="497">
        <f>DATA!M33</f>
        <v>0</v>
      </c>
    </row>
    <row r="29" spans="1:10" ht="18.75" customHeight="1">
      <c r="A29" s="500"/>
      <c r="B29" s="35" t="str">
        <f>DATA!B34</f>
        <v>0032</v>
      </c>
      <c r="C29" s="53" t="str">
        <f>DATA!C34</f>
        <v>県　三十二</v>
      </c>
      <c r="D29" s="35" t="str">
        <f>IF(DATA!G16="","",DATA!G16)</f>
        <v/>
      </c>
      <c r="E29" s="503"/>
      <c r="F29" s="489"/>
      <c r="G29" s="492"/>
      <c r="H29" s="495"/>
      <c r="I29" s="498"/>
    </row>
    <row r="30" spans="1:10" ht="18.75" customHeight="1">
      <c r="A30" s="500"/>
      <c r="B30" s="35" t="str">
        <f>DATA!B35</f>
        <v>0033</v>
      </c>
      <c r="C30" s="53" t="str">
        <f>DATA!C35</f>
        <v>県　三十三</v>
      </c>
      <c r="D30" s="35" t="str">
        <f>IF(DATA!G17="","",DATA!G17)</f>
        <v/>
      </c>
      <c r="E30" s="503"/>
      <c r="F30" s="489"/>
      <c r="G30" s="492"/>
      <c r="H30" s="495"/>
      <c r="I30" s="498"/>
    </row>
    <row r="31" spans="1:10" ht="18.75" customHeight="1">
      <c r="A31" s="500"/>
      <c r="B31" s="35" t="str">
        <f>DATA!B36</f>
        <v>0034</v>
      </c>
      <c r="C31" s="53" t="str">
        <f>DATA!C36</f>
        <v>県　三十四</v>
      </c>
      <c r="D31" s="35" t="str">
        <f>IF(DATA!G18="","",DATA!G18)</f>
        <v/>
      </c>
      <c r="E31" s="503"/>
      <c r="F31" s="489"/>
      <c r="G31" s="492"/>
      <c r="H31" s="495"/>
      <c r="I31" s="498"/>
    </row>
    <row r="32" spans="1:10" ht="18.75" customHeight="1">
      <c r="A32" s="500"/>
      <c r="B32" s="35" t="str">
        <f>DATA!B37</f>
        <v>0035</v>
      </c>
      <c r="C32" s="53" t="str">
        <f>DATA!C37</f>
        <v>県　三十五</v>
      </c>
      <c r="D32" s="35" t="str">
        <f>IF(DATA!G19="","",DATA!G19)</f>
        <v/>
      </c>
      <c r="E32" s="503"/>
      <c r="F32" s="489"/>
      <c r="G32" s="492"/>
      <c r="H32" s="495"/>
      <c r="I32" s="498"/>
    </row>
    <row r="33" spans="1:9" ht="18.75" customHeight="1" thickBot="1">
      <c r="A33" s="501"/>
      <c r="B33" s="135" t="str">
        <f>DATA!B38</f>
        <v>0036</v>
      </c>
      <c r="C33" s="268" t="str">
        <f>DATA!C38</f>
        <v>県　三十六</v>
      </c>
      <c r="D33" s="135" t="str">
        <f>IF(DATA!G20="","",DATA!G20)</f>
        <v/>
      </c>
      <c r="E33" s="504"/>
      <c r="F33" s="490"/>
      <c r="G33" s="493"/>
      <c r="H33" s="496"/>
      <c r="I33" s="499"/>
    </row>
    <row r="34" spans="1:9" ht="39.75" customHeight="1">
      <c r="A34" s="486" t="s">
        <v>64</v>
      </c>
      <c r="B34" s="486"/>
      <c r="C34" s="486"/>
      <c r="D34" s="486"/>
      <c r="E34" s="486"/>
      <c r="F34" s="486"/>
      <c r="G34" s="486"/>
      <c r="H34" s="486"/>
      <c r="I34" s="486"/>
    </row>
    <row r="35" spans="1:9" ht="4.5" customHeight="1"/>
    <row r="36" spans="1:9" ht="14.25" thickBot="1">
      <c r="B36" s="75"/>
      <c r="C36" s="75"/>
      <c r="D36" s="75"/>
      <c r="E36" s="76" t="s">
        <v>55</v>
      </c>
      <c r="F36" s="477"/>
      <c r="G36" s="477"/>
      <c r="H36" s="477"/>
      <c r="I36" s="76"/>
    </row>
    <row r="37" spans="1:9" ht="23.25" customHeight="1" thickBot="1">
      <c r="B37" s="75"/>
      <c r="C37" s="75"/>
      <c r="D37" s="75"/>
      <c r="E37" s="80" t="s">
        <v>63</v>
      </c>
      <c r="F37" s="505" t="str">
        <f>DATA!Q10</f>
        <v>090-1234-5678</v>
      </c>
      <c r="G37" s="505"/>
      <c r="H37" s="505"/>
      <c r="I37" s="79"/>
    </row>
    <row r="38" spans="1:9" ht="4.5" customHeight="1"/>
    <row r="39" spans="1:9">
      <c r="A39" s="74" t="s">
        <v>62</v>
      </c>
      <c r="E39" s="24"/>
      <c r="F39" s="24"/>
      <c r="G39" s="24"/>
      <c r="H39" s="24"/>
      <c r="I39" s="24"/>
    </row>
    <row r="40" spans="1:9" ht="3" customHeight="1"/>
    <row r="41" spans="1:9" ht="15.75" customHeight="1" thickBot="1">
      <c r="B41" s="77"/>
      <c r="C41" s="77" t="str">
        <f>DATA!Q7</f>
        <v>渡邊　好一</v>
      </c>
      <c r="D41" s="77"/>
      <c r="E41" s="77"/>
      <c r="F41" s="77"/>
      <c r="G41" s="477"/>
      <c r="H41" s="477"/>
      <c r="I41" s="77"/>
    </row>
    <row r="42" spans="1:9">
      <c r="A42" s="81" t="s">
        <v>65</v>
      </c>
    </row>
    <row r="43" spans="1:9" ht="24" customHeight="1">
      <c r="B43" s="487" t="s">
        <v>66</v>
      </c>
      <c r="C43" s="487"/>
      <c r="D43" s="487"/>
      <c r="E43" s="487"/>
      <c r="F43" s="487"/>
      <c r="G43" s="487"/>
      <c r="H43" s="487"/>
      <c r="I43" s="487"/>
    </row>
    <row r="44" spans="1:9" ht="33" customHeight="1">
      <c r="B44" s="487" t="s">
        <v>67</v>
      </c>
      <c r="C44" s="487"/>
      <c r="D44" s="487"/>
      <c r="E44" s="487"/>
      <c r="F44" s="487"/>
      <c r="G44" s="487"/>
      <c r="H44" s="487"/>
      <c r="I44" s="487"/>
    </row>
  </sheetData>
  <sheetProtection password="CE3A" sheet="1" objects="1" scenarios="1"/>
  <protectedRanges>
    <protectedRange sqref="G41" name="範囲2"/>
  </protectedRanges>
  <mergeCells count="25">
    <mergeCell ref="A34:I34"/>
    <mergeCell ref="B43:I43"/>
    <mergeCell ref="F28:F33"/>
    <mergeCell ref="G28:G33"/>
    <mergeCell ref="B44:I44"/>
    <mergeCell ref="H28:H33"/>
    <mergeCell ref="I28:I33"/>
    <mergeCell ref="A28:A33"/>
    <mergeCell ref="E28:E33"/>
    <mergeCell ref="F37:H37"/>
    <mergeCell ref="F36:H36"/>
    <mergeCell ref="G41:H41"/>
    <mergeCell ref="A11:I11"/>
    <mergeCell ref="G13:G15"/>
    <mergeCell ref="B13:B15"/>
    <mergeCell ref="C13:C15"/>
    <mergeCell ref="A1:I1"/>
    <mergeCell ref="E13:E15"/>
    <mergeCell ref="F13:F15"/>
    <mergeCell ref="G7:H7"/>
    <mergeCell ref="D13:D15"/>
    <mergeCell ref="E7:F7"/>
    <mergeCell ref="E5:H5"/>
    <mergeCell ref="A13:A15"/>
    <mergeCell ref="H13:I13"/>
  </mergeCells>
  <phoneticPr fontId="20"/>
  <pageMargins left="0.70866141732283472" right="0.70866141732283472" top="0.55118110236220474" bottom="0.15748031496062992" header="0.31496062992125984" footer="0.31496062992125984"/>
  <pageSetup paperSize="9" scale="12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記入例</vt:lpstr>
      <vt:lpstr>基礎DATA</vt:lpstr>
      <vt:lpstr>DATA</vt:lpstr>
      <vt:lpstr>種目コード</vt:lpstr>
      <vt:lpstr>記録会一覧票（男）</vt:lpstr>
      <vt:lpstr>記録会一覧票（女）</vt:lpstr>
      <vt:lpstr>個票</vt:lpstr>
      <vt:lpstr>リレー四種個票１（通信・総体）</vt:lpstr>
      <vt:lpstr>県一覧票（男）</vt:lpstr>
      <vt:lpstr>県一覧票 (女)</vt:lpstr>
      <vt:lpstr>総体個票</vt:lpstr>
      <vt:lpstr>DATA!Print_Area</vt:lpstr>
      <vt:lpstr>'リレー四種個票１（通信・総体）'!Print_Area</vt:lpstr>
      <vt:lpstr>基礎DATA!Print_Area</vt:lpstr>
      <vt:lpstr>記入例!Print_Area</vt:lpstr>
      <vt:lpstr>'記録会一覧票（男）'!Print_Area</vt:lpstr>
      <vt:lpstr>'県一覧票 (女)'!Print_Area</vt:lpstr>
      <vt:lpstr>'県一覧票（男）'!Print_Area</vt:lpstr>
      <vt:lpstr>個票!Print_Area</vt:lpstr>
      <vt:lpstr>種目コード!Print_Area</vt:lpstr>
      <vt:lpstr>総体個票!Print_Area</vt:lpstr>
    </vt:vector>
  </TitlesOfParts>
  <Company>日立市教育委員会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KS_ROOM</cp:lastModifiedBy>
  <cp:lastPrinted>2014-03-17T12:22:04Z</cp:lastPrinted>
  <dcterms:created xsi:type="dcterms:W3CDTF">2009-08-17T03:39:17Z</dcterms:created>
  <dcterms:modified xsi:type="dcterms:W3CDTF">2014-03-24T12:16:50Z</dcterms:modified>
</cp:coreProperties>
</file>